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Info Acara" sheetId="2" state="visible" r:id="rId4"/>
    <sheet name="Kepanitiaan" sheetId="3" state="visible" r:id="rId5"/>
    <sheet name="Rundown" sheetId="4" state="visible" r:id="rId6"/>
    <sheet name="Narasumber &amp; Vendor" sheetId="5" state="visible" r:id="rId7"/>
    <sheet name="Anggaran" sheetId="6" state="visible" r:id="rId8"/>
    <sheet name="Checklist" sheetId="7" state="visible" r:id="rId9"/>
    <sheet name="Risiko" sheetId="8" state="visible" r:id="rId10"/>
    <sheet name="Evaluasi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<sst xmlns="http://schemas.openxmlformats.org/spreadsheetml/2006/main" count="536" uniqueCount="356">
  <si>
    <t xml:space="preserve">TEMPLATE IO (INSTRUKSI OPERASIONAL) EVENT – TRAINING PSIKOLOGI</t>
  </si>
  <si>
    <t xml:space="preserve">Template perencanaan event untuk tugas kelompok mahasiswa</t>
  </si>
  <si>
    <t xml:space="preserve">Legenda warna</t>
  </si>
  <si>
    <t xml:space="preserve">Sel kuning</t>
  </si>
  <si>
    <t xml:space="preserve">Sel yang WAJIB diisi/diubah oleh kelompok (input).</t>
  </si>
  <si>
    <t xml:space="preserve">Teks biru</t>
  </si>
  <si>
    <t xml:space="preserve">Contoh isian (data dummy). Ganti dengan data sebenarnya.</t>
  </si>
  <si>
    <t xml:space="preserve">Teks hitam</t>
  </si>
  <si>
    <t xml:space="preserve">Rumus otomatis – jangan ditimpa.</t>
  </si>
  <si>
    <t xml:space="preserve">Daftar sheet</t>
  </si>
  <si>
    <t xml:space="preserve">1. Info Acara</t>
  </si>
  <si>
    <t xml:space="preserve">Identitas acara, tanggal pelaksanaan (mengatur tenggat otomatis di Checklist), target peserta.</t>
  </si>
  <si>
    <t xml:space="preserve">2. Kepanitiaan</t>
  </si>
  <si>
    <t xml:space="preserve">Struktur panitia, penanggung jawab, dan kontak.</t>
  </si>
  <si>
    <t xml:space="preserve">3. Rundown</t>
  </si>
  <si>
    <t xml:space="preserve">Susunan acara hari H beserta durasi otomatis.</t>
  </si>
  <si>
    <t xml:space="preserve">4. Narasumber &amp; Vendor</t>
  </si>
  <si>
    <t xml:space="preserve">Data trainer, hotel, konsumsi, dokumentasi, dll.</t>
  </si>
  <si>
    <t xml:space="preserve">5. Anggaran</t>
  </si>
  <si>
    <t xml:space="preserve">Rencana anggaran, pemasukan, dan titik impas (BEP).</t>
  </si>
  <si>
    <t xml:space="preserve">6. Checklist</t>
  </si>
  <si>
    <t xml:space="preserve">Daftar tugas H-90 sampai pasca acara dengan status dan progres.</t>
  </si>
  <si>
    <t xml:space="preserve">7. Risiko</t>
  </si>
  <si>
    <t xml:space="preserve">Matriks risiko dan rencana mitigasi.</t>
  </si>
  <si>
    <t xml:space="preserve">8. Evaluasi</t>
  </si>
  <si>
    <t xml:space="preserve">Indikator keberhasilan dan pertanyaan kuesioner peserta.</t>
  </si>
  <si>
    <t xml:space="preserve">Cara pakai</t>
  </si>
  <si>
    <t xml:space="preserve">Mulai dari 'Info Acara' (isi tanggal acara), lalu lengkapi sheet lain. Perbarui kolom Status di Checklist secara berkala.</t>
  </si>
  <si>
    <t xml:space="preserve">Catatan</t>
  </si>
  <si>
    <t xml:space="preserve">Semua angka, tanggal, dan nama pada template adalah contoh ilustrasi, bukan data resmi.</t>
  </si>
  <si>
    <t xml:space="preserve">INFORMASI ACARA</t>
  </si>
  <si>
    <t xml:space="preserve">Isi kolom C (sel kuning). Tanggal acara mengatur tenggat di sheet Checklist.</t>
  </si>
  <si>
    <t xml:space="preserve">No</t>
  </si>
  <si>
    <t xml:space="preserve">Komponen</t>
  </si>
  <si>
    <t xml:space="preserve">Isian</t>
  </si>
  <si>
    <t xml:space="preserve">Keterangan</t>
  </si>
  <si>
    <t xml:space="preserve">Nama acara</t>
  </si>
  <si>
    <t xml:space="preserve">Psychological Growth Training 2026</t>
  </si>
  <si>
    <t xml:space="preserve">Judul resmi acara</t>
  </si>
  <si>
    <t xml:space="preserve">Tema</t>
  </si>
  <si>
    <t xml:space="preserve">Mengelola Stres dan Meningkatkan Kesejahteraan Psikologis</t>
  </si>
  <si>
    <t xml:space="preserve">Tanggal pelaksanaan</t>
  </si>
  <si>
    <t xml:space="preserve">Ubah tanggal ini; tenggat Checklist ikut berubah</t>
  </si>
  <si>
    <t xml:space="preserve">Durasi (hari)</t>
  </si>
  <si>
    <t xml:space="preserve">Jumlah hari acara</t>
  </si>
  <si>
    <t xml:space="preserve">Waktu acara</t>
  </si>
  <si>
    <t xml:space="preserve">08.00 – 16.00 WIB</t>
  </si>
  <si>
    <t xml:space="preserve">Nama hotel / venue</t>
  </si>
  <si>
    <t xml:space="preserve">Hotel (isi nama hotel)</t>
  </si>
  <si>
    <t xml:space="preserve">Alamat venue</t>
  </si>
  <si>
    <t xml:space="preserve">(isi alamat)</t>
  </si>
  <si>
    <t xml:space="preserve">Target peserta (orang)</t>
  </si>
  <si>
    <t xml:space="preserve">Dipakai di sheet Anggaran</t>
  </si>
  <si>
    <t xml:space="preserve">Batas minimal peserta (orang)</t>
  </si>
  <si>
    <t xml:space="preserve">Batas go/no-go acara</t>
  </si>
  <si>
    <t xml:space="preserve">Sasaran peserta</t>
  </si>
  <si>
    <t xml:space="preserve">Mahasiswa dan praktisi muda bidang psikologi</t>
  </si>
  <si>
    <t xml:space="preserve">Tujuan acara</t>
  </si>
  <si>
    <t xml:space="preserve">(isi tujuan utama dan perubahan yang diharapkan pada peserta)</t>
  </si>
  <si>
    <t xml:space="preserve">Trainer utama</t>
  </si>
  <si>
    <t xml:space="preserve">(isi nama dan gelar)</t>
  </si>
  <si>
    <t xml:space="preserve">Ketua panitia</t>
  </si>
  <si>
    <t xml:space="preserve">(isi nama)</t>
  </si>
  <si>
    <t xml:space="preserve">Dosen pembimbing</t>
  </si>
  <si>
    <t xml:space="preserve">Sumber dana</t>
  </si>
  <si>
    <t xml:space="preserve">Tiket peserta + sponsor</t>
  </si>
  <si>
    <t xml:space="preserve">Sisa hari menuju acara</t>
  </si>
  <si>
    <t xml:space="preserve">Rumus otomatis (hari)</t>
  </si>
  <si>
    <t xml:space="preserve">STRUKTUR KEPANITIAAN</t>
  </si>
  <si>
    <t xml:space="preserve">Jabatan / Divisi</t>
  </si>
  <si>
    <t xml:space="preserve">Nama</t>
  </si>
  <si>
    <t xml:space="preserve">NIM</t>
  </si>
  <si>
    <t xml:space="preserve">No. HP / WA</t>
  </si>
  <si>
    <t xml:space="preserve">Tugas Utama</t>
  </si>
  <si>
    <t xml:space="preserve">Jumlah Anggota</t>
  </si>
  <si>
    <t xml:space="preserve">Ketua Panitia</t>
  </si>
  <si>
    <t xml:space="preserve">Contoh: Nama A</t>
  </si>
  <si>
    <t xml:space="preserve">Memimpin, mengambil keputusan akhir, koordinasi dengan pembimbing</t>
  </si>
  <si>
    <t xml:space="preserve">Sekretaris</t>
  </si>
  <si>
    <t xml:space="preserve">Surat-menyurat, notulen rapat, arsip dokumen, LPJ</t>
  </si>
  <si>
    <t xml:space="preserve">Bendahara</t>
  </si>
  <si>
    <t xml:space="preserve">Menyusun dan mengelola anggaran, pembayaran vendor, laporan keuangan</t>
  </si>
  <si>
    <t xml:space="preserve">Divisi Acara</t>
  </si>
  <si>
    <t xml:space="preserve">Rundown, MC, koordinasi trainer, gladi resik, pemandu sesi</t>
  </si>
  <si>
    <t xml:space="preserve">Divisi Humas &amp; Sponsorship</t>
  </si>
  <si>
    <t xml:space="preserve">Promosi, proposal sponsor, media partner, publikasi</t>
  </si>
  <si>
    <t xml:space="preserve">Divisi Registrasi &amp; Peserta</t>
  </si>
  <si>
    <t xml:space="preserve">Pendaftaran, verifikasi pembayaran, daftar hadir, meja registrasi</t>
  </si>
  <si>
    <t xml:space="preserve">Divisi Konsumsi</t>
  </si>
  <si>
    <t xml:space="preserve">Menu, jumlah porsi, koordinasi katering/hotel, kebutuhan diet khusus</t>
  </si>
  <si>
    <t xml:space="preserve">Divisi Perlengkapan &amp; Dekorasi</t>
  </si>
  <si>
    <t xml:space="preserve">Backdrop, banner, ID card, seminar kit, setup ruangan</t>
  </si>
  <si>
    <t xml:space="preserve">Divisi Dokumentasi &amp; Publikasi</t>
  </si>
  <si>
    <t xml:space="preserve">Foto, video, live streaming, desain materi publikasi</t>
  </si>
  <si>
    <t xml:space="preserve">Divisi Keamanan &amp; P3K</t>
  </si>
  <si>
    <t xml:space="preserve">Ketertiban, penanganan darurat, P3K, evakuasi</t>
  </si>
  <si>
    <t xml:space="preserve">Koordinator Lapangan (Hari H)</t>
  </si>
  <si>
    <t xml:space="preserve">Memantau seluruh divisi saat hari H, penghubung dengan pihak hotel</t>
  </si>
  <si>
    <t xml:space="preserve">Total anggota panitia</t>
  </si>
  <si>
    <t xml:space="preserve">RUNDOWN ACARA HARI H</t>
  </si>
  <si>
    <t xml:space="preserve">Format jam: jj:mm. Durasi dihitung otomatis.</t>
  </si>
  <si>
    <t xml:space="preserve">Mulai</t>
  </si>
  <si>
    <t xml:space="preserve">Selesai</t>
  </si>
  <si>
    <t xml:space="preserve">Durasi (menit)</t>
  </si>
  <si>
    <t xml:space="preserve">Kegiatan</t>
  </si>
  <si>
    <t xml:space="preserve">Detail / Materi</t>
  </si>
  <si>
    <t xml:space="preserve">PIC</t>
  </si>
  <si>
    <t xml:space="preserve">Perlengkapan</t>
  </si>
  <si>
    <t xml:space="preserve">Persiapan panitia &amp; cek ruangan</t>
  </si>
  <si>
    <t xml:space="preserve">Cek sound, proyektor, setup kursi</t>
  </si>
  <si>
    <t xml:space="preserve">Koordinator Lapangan</t>
  </si>
  <si>
    <t xml:space="preserve">Checklist hari H</t>
  </si>
  <si>
    <t xml:space="preserve">Registrasi peserta</t>
  </si>
  <si>
    <t xml:space="preserve">Daftar hadir, pembagian ID card &amp; seminar kit</t>
  </si>
  <si>
    <t xml:space="preserve">Divisi Registrasi</t>
  </si>
  <si>
    <t xml:space="preserve">Daftar hadir, ID card, kit</t>
  </si>
  <si>
    <t xml:space="preserve">Pembukaan</t>
  </si>
  <si>
    <t xml:space="preserve">MC membuka, doa, menyanyikan lagu kebangsaan</t>
  </si>
  <si>
    <t xml:space="preserve">MC / Divisi Acara</t>
  </si>
  <si>
    <t xml:space="preserve">Naskah MC</t>
  </si>
  <si>
    <t xml:space="preserve">Sambutan</t>
  </si>
  <si>
    <t xml:space="preserve">Ketua panitia dan perwakilan institusi</t>
  </si>
  <si>
    <t xml:space="preserve">Naskah sambutan</t>
  </si>
  <si>
    <t xml:space="preserve">Pre-test</t>
  </si>
  <si>
    <t xml:space="preserve">Pengukuran awal pengetahuan/kondisi peserta</t>
  </si>
  <si>
    <t xml:space="preserve">Lembar / formulir pre-test</t>
  </si>
  <si>
    <t xml:space="preserve">Sesi 1: Materi inti</t>
  </si>
  <si>
    <t xml:space="preserve">Ceramah dan diskusi interaktif oleh trainer</t>
  </si>
  <si>
    <t xml:space="preserve">Trainer</t>
  </si>
  <si>
    <t xml:space="preserve">Slide, modul, mikrofon</t>
  </si>
  <si>
    <t xml:space="preserve">Coffee break</t>
  </si>
  <si>
    <t xml:space="preserve">Snack dan minuman</t>
  </si>
  <si>
    <t xml:space="preserve">Sesi 2: Praktik / role play</t>
  </si>
  <si>
    <t xml:space="preserve">Latihan terstruktur dalam kelompok kecil</t>
  </si>
  <si>
    <t xml:space="preserve">Workbook, alat tulis</t>
  </si>
  <si>
    <t xml:space="preserve">Ishoma</t>
  </si>
  <si>
    <t xml:space="preserve">Ibadah, sholat, makan siang</t>
  </si>
  <si>
    <t xml:space="preserve">Prasmanan / boks</t>
  </si>
  <si>
    <t xml:space="preserve">Sesi 3: Studi kasus &amp; refleksi</t>
  </si>
  <si>
    <t xml:space="preserve">Diskusi kasus dan refleksi diri</t>
  </si>
  <si>
    <t xml:space="preserve">Lembar kasus</t>
  </si>
  <si>
    <t xml:space="preserve">Post-test &amp; evaluasi</t>
  </si>
  <si>
    <t xml:space="preserve">Kuesioner kepuasan dan post-test</t>
  </si>
  <si>
    <t xml:space="preserve">Formulir evaluasi</t>
  </si>
  <si>
    <t xml:space="preserve">Penutupan</t>
  </si>
  <si>
    <t xml:space="preserve">Pemberian sertifikat, foto bersama, doa penutup</t>
  </si>
  <si>
    <t xml:space="preserve">MC / Ketua Panitia</t>
  </si>
  <si>
    <t xml:space="preserve">Sertifikat, plakat</t>
  </si>
  <si>
    <t xml:space="preserve">Bongkar &amp; serah terima ruangan</t>
  </si>
  <si>
    <t xml:space="preserve">Merapikan dan serah terima dengan pihak hotel</t>
  </si>
  <si>
    <t xml:space="preserve">Divisi Perlengkapan</t>
  </si>
  <si>
    <t xml:space="preserve">Berita acara</t>
  </si>
  <si>
    <t xml:space="preserve">Total durasi acara (menit)</t>
  </si>
  <si>
    <t xml:space="preserve">DATA NARASUMBER, HOTEL, DAN VENDOR</t>
  </si>
  <si>
    <t xml:space="preserve">Kategori</t>
  </si>
  <si>
    <t xml:space="preserve">Nama / Perusahaan</t>
  </si>
  <si>
    <t xml:space="preserve">Kontak (PIC &amp; HP)</t>
  </si>
  <si>
    <t xml:space="preserve">Kebutuhan / Layanan</t>
  </si>
  <si>
    <t xml:space="preserve">Biaya (Rp)</t>
  </si>
  <si>
    <t xml:space="preserve">Status</t>
  </si>
  <si>
    <t xml:space="preserve">Batas Konfirmasi</t>
  </si>
  <si>
    <t xml:space="preserve">Contoh: Nama Trainer, M.Psi., Psikolog</t>
  </si>
  <si>
    <t xml:space="preserve">Materi, alat, akomodasi, transportasi</t>
  </si>
  <si>
    <t xml:space="preserve">Belum</t>
  </si>
  <si>
    <t xml:space="preserve">Trainer cadangan</t>
  </si>
  <si>
    <t xml:space="preserve">Standby bila trainer utama berhalangan</t>
  </si>
  <si>
    <t xml:space="preserve">Hotel / venue</t>
  </si>
  <si>
    <t xml:space="preserve">Contoh: Hotel (nama)</t>
  </si>
  <si>
    <t xml:space="preserve">Ballroom, breakout room, sound, proyektor, paket makan</t>
  </si>
  <si>
    <t xml:space="preserve">Katering (jika di luar hotel)</t>
  </si>
  <si>
    <t xml:space="preserve">Menu, jumlah porsi, diet khusus</t>
  </si>
  <si>
    <t xml:space="preserve">Dokumentasi (foto/video)</t>
  </si>
  <si>
    <t xml:space="preserve">Fotografer, videografer, live streaming</t>
  </si>
  <si>
    <t xml:space="preserve">Percetakan</t>
  </si>
  <si>
    <t xml:space="preserve">Banner, ID card, modul, sertifikat</t>
  </si>
  <si>
    <t xml:space="preserve">MC</t>
  </si>
  <si>
    <t xml:space="preserve">Membawakan acara</t>
  </si>
  <si>
    <t xml:space="preserve">Media partner</t>
  </si>
  <si>
    <t xml:space="preserve">Publikasi</t>
  </si>
  <si>
    <t xml:space="preserve">Sponsor</t>
  </si>
  <si>
    <t xml:space="preserve">Dana / barang</t>
  </si>
  <si>
    <t xml:space="preserve">Lainnya</t>
  </si>
  <si>
    <t xml:space="preserve">Total biaya vendor tercatat</t>
  </si>
  <si>
    <t xml:space="preserve">RENCANA ANGGARAN BIAYA (RAB)</t>
  </si>
  <si>
    <t xml:space="preserve">Harga adalah contoh ilustrasi (teks biru) – ganti dengan penawaran vendor sebenarnya.</t>
  </si>
  <si>
    <t xml:space="preserve">Item</t>
  </si>
  <si>
    <t xml:space="preserve">Volume</t>
  </si>
  <si>
    <t xml:space="preserve">Satuan</t>
  </si>
  <si>
    <t xml:space="preserve">Harga Satuan (Rp)</t>
  </si>
  <si>
    <t xml:space="preserve">Jumlah (Rp)</t>
  </si>
  <si>
    <t xml:space="preserve">Venue</t>
  </si>
  <si>
    <t xml:space="preserve">Sewa ballroom + paket meeting (hotel)</t>
  </si>
  <si>
    <t xml:space="preserve">paket</t>
  </si>
  <si>
    <t xml:space="preserve">Termasuk sound, proyektor</t>
  </si>
  <si>
    <t xml:space="preserve">Konsumsi</t>
  </si>
  <si>
    <t xml:space="preserve">Makan siang peserta &amp; panitia</t>
  </si>
  <si>
    <t xml:space="preserve">porsi</t>
  </si>
  <si>
    <t xml:space="preserve">Peserta + panitia</t>
  </si>
  <si>
    <t xml:space="preserve">Coffee break (2 sesi)</t>
  </si>
  <si>
    <t xml:space="preserve">Narasumber</t>
  </si>
  <si>
    <t xml:space="preserve">Honor trainer</t>
  </si>
  <si>
    <t xml:space="preserve">orang</t>
  </si>
  <si>
    <t xml:space="preserve">Akomodasi &amp; transport trainer</t>
  </si>
  <si>
    <t xml:space="preserve">Seminar kit (tas, modul, alat tulis)</t>
  </si>
  <si>
    <t xml:space="preserve">set</t>
  </si>
  <si>
    <t xml:space="preserve">Banner &amp; backdrop</t>
  </si>
  <si>
    <t xml:space="preserve">ID card &amp; name tag</t>
  </si>
  <si>
    <t xml:space="preserve">buah</t>
  </si>
  <si>
    <t xml:space="preserve">Sertifikat</t>
  </si>
  <si>
    <t xml:space="preserve">lembar</t>
  </si>
  <si>
    <t xml:space="preserve">Dokumentasi</t>
  </si>
  <si>
    <t xml:space="preserve">Foto &amp; video</t>
  </si>
  <si>
    <t xml:space="preserve">Desain &amp; iklan media sosial</t>
  </si>
  <si>
    <t xml:space="preserve">Panitia</t>
  </si>
  <si>
    <t xml:space="preserve">Kaos / atribut panitia</t>
  </si>
  <si>
    <t xml:space="preserve">Transport &amp; operasional</t>
  </si>
  <si>
    <t xml:space="preserve">Lain-lain</t>
  </si>
  <si>
    <t xml:space="preserve">Subtotal biaya</t>
  </si>
  <si>
    <t xml:space="preserve">Dana cadangan (%)</t>
  </si>
  <si>
    <t xml:space="preserve">TOTAL ANGGARAN</t>
  </si>
  <si>
    <t xml:space="preserve">PEMASUKAN &amp; TITIK IMPAS (BEP)</t>
  </si>
  <si>
    <t xml:space="preserve">Harga tiket per peserta (Rp)</t>
  </si>
  <si>
    <t xml:space="preserve">Pemasukan dari tiket (Rp)</t>
  </si>
  <si>
    <t xml:space="preserve">Dana sponsor (Rp)</t>
  </si>
  <si>
    <t xml:space="preserve">Total pemasukan (Rp)</t>
  </si>
  <si>
    <t xml:space="preserve">Selisih (surplus / defisit) (Rp)</t>
  </si>
  <si>
    <t xml:space="preserve">BEP (jumlah peserta minimal)</t>
  </si>
  <si>
    <t xml:space="preserve">Catatan: Volume konsumsi/ID card = target peserta + jumlah anggota panitia (otomatis dari sheet Info Acara &amp; Kepanitiaan). Harga tiket dan sponsor adalah asumsi contoh.</t>
  </si>
  <si>
    <t xml:space="preserve">CHECKLIST PERSIAPAN EVENT</t>
  </si>
  <si>
    <t xml:space="preserve">Tenggat dihitung otomatis dari tanggal acara (Info Acara). Ubah kolom H- bila perlu.</t>
  </si>
  <si>
    <t xml:space="preserve">Progres selesai</t>
  </si>
  <si>
    <t xml:space="preserve">Terlambat (lewat tenggat)</t>
  </si>
  <si>
    <t xml:space="preserve">Fase</t>
  </si>
  <si>
    <t xml:space="preserve">Tugas</t>
  </si>
  <si>
    <t xml:space="preserve">Divisi</t>
  </si>
  <si>
    <t xml:space="preserve">H- (hari)</t>
  </si>
  <si>
    <t xml:space="preserve">Tenggat</t>
  </si>
  <si>
    <t xml:space="preserve">H-90 s/d H-60 | Perencanaan</t>
  </si>
  <si>
    <t xml:space="preserve">Rapat kick-off &amp; penetapan ketua panitia</t>
  </si>
  <si>
    <t xml:space="preserve">Ketua</t>
  </si>
  <si>
    <t xml:space="preserve">Menetapkan tujuan, tema, sasaran, dan indikator keberhasilan</t>
  </si>
  <si>
    <t xml:space="preserve">Menyusun struktur kepanitiaan dan pembagian tugas</t>
  </si>
  <si>
    <t xml:space="preserve">Menyusun draft anggaran (RAB) dan menentukan harga tiket</t>
  </si>
  <si>
    <t xml:space="preserve">Survei dan membandingkan minimal 3 hotel</t>
  </si>
  <si>
    <t xml:space="preserve">Menghubungi dan memilih trainer, mengonfirmasi tanggal</t>
  </si>
  <si>
    <t xml:space="preserve">Acara</t>
  </si>
  <si>
    <t xml:space="preserve">Menetapkan tanggal final dan booking hotel (DP)</t>
  </si>
  <si>
    <t xml:space="preserve">Ketua/Bendahara</t>
  </si>
  <si>
    <t xml:space="preserve">Menyusun proposal acara dan proposal sponsor</t>
  </si>
  <si>
    <t xml:space="preserve">Humas</t>
  </si>
  <si>
    <t xml:space="preserve">Mengajukan izin kegiatan ke kampus / pembimbing</t>
  </si>
  <si>
    <t xml:space="preserve">H-60 s/d H-30 | Persiapan</t>
  </si>
  <si>
    <t xml:space="preserve">Membuka pendaftaran dan sistem pembayaran</t>
  </si>
  <si>
    <t xml:space="preserve">Registrasi</t>
  </si>
  <si>
    <t xml:space="preserve">Membuat desain publikasi (poster, video singkat)</t>
  </si>
  <si>
    <t xml:space="preserve">Mempublikasikan acara (media sosial, kampus, komunitas)</t>
  </si>
  <si>
    <t xml:space="preserve">Mengirim proposal ke calon sponsor dan media partner</t>
  </si>
  <si>
    <t xml:space="preserve">Menandatangani kontrak / perjanjian dengan trainer</t>
  </si>
  <si>
    <t xml:space="preserve">Menyusun modul, workbook, dan alat asesmen; cek aspek etika (kerahasiaan, informed consent)</t>
  </si>
  <si>
    <t xml:space="preserve">Menyusun rundown final dan naskah MC</t>
  </si>
  <si>
    <t xml:space="preserve">Memilih vendor katering, percetakan, dokumentasi</t>
  </si>
  <si>
    <t xml:space="preserve">Evaluasi jumlah pendaftar; putuskan langkah bila di bawah target</t>
  </si>
  <si>
    <t xml:space="preserve">Ketua/Registrasi</t>
  </si>
  <si>
    <t xml:space="preserve">H-30 s/d H-7 | Finalisasi</t>
  </si>
  <si>
    <t xml:space="preserve">Menutup pendaftaran dan merekap data peserta</t>
  </si>
  <si>
    <t xml:space="preserve">Konfirmasi jumlah final ke hotel dan katering (termasuk diet khusus)</t>
  </si>
  <si>
    <t xml:space="preserve">Mencetak banner, ID card, name tag, sertifikat, modul</t>
  </si>
  <si>
    <t xml:space="preserve">Technical meeting dengan pihak hotel (setup, sound, akses)</t>
  </si>
  <si>
    <t xml:space="preserve">Acara/Perlengkapan</t>
  </si>
  <si>
    <t xml:space="preserve">Mengirim informasi teknis ke peserta (lokasi, jadwal, dress code)</t>
  </si>
  <si>
    <t xml:space="preserve">Mengonfirmasi kebutuhan dan kedatangan trainer</t>
  </si>
  <si>
    <t xml:space="preserve">H-7 s/d H-1 | Gladi</t>
  </si>
  <si>
    <t xml:space="preserve">Gladi resik acara dan simulasi registrasi</t>
  </si>
  <si>
    <t xml:space="preserve">Semua divisi</t>
  </si>
  <si>
    <t xml:space="preserve">Cek ulang perlengkapan dan seminar kit</t>
  </si>
  <si>
    <t xml:space="preserve">Briefing seluruh panitia dan pembagian jadwal jaga</t>
  </si>
  <si>
    <t xml:space="preserve">Menyiapkan kotak P3K dan nomor darurat</t>
  </si>
  <si>
    <t xml:space="preserve">Keamanan &amp; P3K</t>
  </si>
  <si>
    <t xml:space="preserve">Setup ruangan (jika hotel mengizinkan) dan uji sound/proyektor</t>
  </si>
  <si>
    <t xml:space="preserve">Hari H</t>
  </si>
  <si>
    <t xml:space="preserve">Panitia tiba, cek ruangan, dan cek peralatan</t>
  </si>
  <si>
    <t xml:space="preserve">Registrasi peserta dan pembagian seminar kit</t>
  </si>
  <si>
    <t xml:space="preserve">Pelaksanaan acara sesuai rundown</t>
  </si>
  <si>
    <t xml:space="preserve">Dokumentasi berjalan (foto, video, testimoni)</t>
  </si>
  <si>
    <t xml:space="preserve">Pembagian konsumsi tepat waktu</t>
  </si>
  <si>
    <t xml:space="preserve">Pre-test, post-test, dan pengisian kuesioner evaluasi</t>
  </si>
  <si>
    <t xml:space="preserve">Serah terima ruangan dan pemeriksaan tagihan hotel</t>
  </si>
  <si>
    <t xml:space="preserve">Perlengkapan/Bendahara</t>
  </si>
  <si>
    <t xml:space="preserve">Pasca Acara</t>
  </si>
  <si>
    <t xml:space="preserve">Membayar pelunasan vendor dan hotel</t>
  </si>
  <si>
    <t xml:space="preserve">Mengirim sertifikat dan materi ke peserta</t>
  </si>
  <si>
    <t xml:space="preserve">Mengirim ucapan terima kasih ke trainer, sponsor, media partner</t>
  </si>
  <si>
    <t xml:space="preserve">Rapat evaluasi panitia</t>
  </si>
  <si>
    <t xml:space="preserve">Merekap hasil pre-post test dan kuesioner</t>
  </si>
  <si>
    <t xml:space="preserve">Menyusun Laporan Pertanggungjawaban (LPJ) kegiatan dan keuangan</t>
  </si>
  <si>
    <t xml:space="preserve">Sekretaris/Bendahara</t>
  </si>
  <si>
    <t xml:space="preserve">Menyerahkan LPJ ke pembimbing / kampus</t>
  </si>
  <si>
    <t xml:space="preserve">MATRIKS RISIKO &amp; MITIGASI</t>
  </si>
  <si>
    <t xml:space="preserve">Skala Kemungkinan dan Dampak: 1 = rendah, 2 = sedang, 3 = tinggi. Skor = Kemungkinan x Dampak.</t>
  </si>
  <si>
    <t xml:space="preserve">Risiko</t>
  </si>
  <si>
    <t xml:space="preserve">Kemungkinan (1-3)</t>
  </si>
  <si>
    <t xml:space="preserve">Dampak (1-3)</t>
  </si>
  <si>
    <t xml:space="preserve">Skor</t>
  </si>
  <si>
    <t xml:space="preserve">Tingkat</t>
  </si>
  <si>
    <t xml:space="preserve">Rencana Mitigasi</t>
  </si>
  <si>
    <t xml:space="preserve">Peserta kurang dari target minimal</t>
  </si>
  <si>
    <t xml:space="preserve">Perpanjang promo, early bird, kerja sama komunitas; evaluasi go/no-go di H-35</t>
  </si>
  <si>
    <t xml:space="preserve">Trainer berhalangan hadir</t>
  </si>
  <si>
    <t xml:space="preserve">Siapkan trainer cadangan dan kontrak yang jelas</t>
  </si>
  <si>
    <t xml:space="preserve">Gangguan teknis (listrik, mikrofon, internet)</t>
  </si>
  <si>
    <t xml:space="preserve">Cek teknis H-1, siapkan mikrofon cadangan dan koordinasi teknisi hotel</t>
  </si>
  <si>
    <t xml:space="preserve">Anggaran membengkak</t>
  </si>
  <si>
    <t xml:space="preserve">Dana cadangan, tinjau realisasi tiap minggu</t>
  </si>
  <si>
    <t xml:space="preserve">Acara molor dari rundown</t>
  </si>
  <si>
    <t xml:space="preserve">Time keeper, buffer waktu tiap sesi</t>
  </si>
  <si>
    <t xml:space="preserve">Sponsor batal</t>
  </si>
  <si>
    <t xml:space="preserve">Diversifikasi sponsor dan siapkan skenario tanpa sponsor</t>
  </si>
  <si>
    <t xml:space="preserve">Kondisi darurat peserta (kesehatan/emosi)</t>
  </si>
  <si>
    <t xml:space="preserve">P3K, nomor darurat, psikolog pendamping untuk sesi sensitif</t>
  </si>
  <si>
    <t xml:space="preserve">Perubahan jadwal atau pembatalan hotel</t>
  </si>
  <si>
    <t xml:space="preserve">Baca klausul kontrak, siapkan venue alternatif</t>
  </si>
  <si>
    <t xml:space="preserve">Kebocoran data peserta / data asesmen</t>
  </si>
  <si>
    <t xml:space="preserve">Informed consent, akses data terbatas, penyimpanan aman</t>
  </si>
  <si>
    <t xml:space="preserve">EVALUASI ACARA</t>
  </si>
  <si>
    <t xml:space="preserve">Isi kolom Hasil setelah acara. Ketercapaian dihitung otomatis.</t>
  </si>
  <si>
    <t xml:space="preserve">Indikator</t>
  </si>
  <si>
    <t xml:space="preserve">Target</t>
  </si>
  <si>
    <t xml:space="preserve">Hasil</t>
  </si>
  <si>
    <t xml:space="preserve">Ketercapaian</t>
  </si>
  <si>
    <t xml:space="preserve">Sumber Data</t>
  </si>
  <si>
    <t xml:space="preserve">Jumlah peserta yang hadir</t>
  </si>
  <si>
    <t xml:space="preserve">Daftar hadir</t>
  </si>
  <si>
    <t xml:space="preserve">Tingkat kehadiran dari yang terdaftar</t>
  </si>
  <si>
    <t xml:space="preserve">%</t>
  </si>
  <si>
    <t xml:space="preserve">Daftar hadir / registrasi</t>
  </si>
  <si>
    <t xml:space="preserve">Kepuasan peserta (skala 1-5)</t>
  </si>
  <si>
    <t xml:space="preserve">skor</t>
  </si>
  <si>
    <t xml:space="preserve">Kuesioner</t>
  </si>
  <si>
    <t xml:space="preserve">Peningkatan skor pre-post test</t>
  </si>
  <si>
    <t xml:space="preserve">Pre-post test</t>
  </si>
  <si>
    <t xml:space="preserve">Ketepatan waktu acara (durasi molor maksimum)</t>
  </si>
  <si>
    <t xml:space="preserve">menit</t>
  </si>
  <si>
    <t xml:space="preserve">Catatan koordinator</t>
  </si>
  <si>
    <t xml:space="preserve">Realisasi anggaran dibanding rencana</t>
  </si>
  <si>
    <t xml:space="preserve">Laporan keuangan</t>
  </si>
  <si>
    <t xml:space="preserve">Catatan: untuk indikator 'maksimum' (mis. keterlambatan), ketercapaian di atas 100% berarti target terlampaui (kurang baik).</t>
  </si>
  <si>
    <t xml:space="preserve">DAFTAR PERTANYAAN KUESIONER PESERTA (skala 1-5)</t>
  </si>
  <si>
    <t xml:space="preserve">Materi training sesuai dengan kebutuhan saya.</t>
  </si>
  <si>
    <t xml:space="preserve">Trainer menyampaikan materi dengan jelas dan menarik.</t>
  </si>
  <si>
    <t xml:space="preserve">Metode (diskusi, role play) membantu saya memahami materi.</t>
  </si>
  <si>
    <t xml:space="preserve">Durasi dan pengaturan waktu acara sudah tepat.</t>
  </si>
  <si>
    <t xml:space="preserve">Kondisi ruangan dan fasilitas hotel mendukung kenyamanan belajar.</t>
  </si>
  <si>
    <t xml:space="preserve">Konsumsi yang disajikan memuaskan.</t>
  </si>
  <si>
    <t xml:space="preserve">Kinerja panitia (registrasi, informasi, pelayanan) memuaskan.</t>
  </si>
  <si>
    <t xml:space="preserve">Saya akan merekomendasikan acara ini kepada orang lain.</t>
  </si>
  <si>
    <t xml:space="preserve">Saran dan masukan (isian terbuka):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</si>
</sst>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\ mmmm\ yyyy"/>
    <numFmt numFmtId="166" formatCode="General"/>
    <numFmt numFmtId="167" formatCode="hh:mm"/>
    <numFmt numFmtId="168" formatCode="#,##0"/>
    <numFmt numFmtId="169" formatCode="0%"/>
    <numFmt numFmtId="170" formatCode="0"/>
    <numFmt numFmtId="171" formatCode="#,##0;\(#,##0\);\-"/>
    <numFmt numFmtId="172" formatCode="dd\ mmm\ yyyy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color rgb="FFC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C6EFCE"/>
      </patternFill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7" fontId="10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2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ont>
        <name val="Arial"/>
        <charset val="1"/>
        <family val="0"/>
        <b val="1"/>
        <color rgb="FFC0000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5" t="s">
        <v>3</v>
      </c>
      <c r="B5" s="6" t="s">
        <v>4</v>
      </c>
    </row>
    <row r="6" customFormat="false" ht="15" hidden="false" customHeight="false" outlineLevel="0" collapsed="false">
      <c r="A6" s="7" t="s">
        <v>5</v>
      </c>
      <c r="B6" s="6" t="s">
        <v>6</v>
      </c>
    </row>
    <row r="7" customFormat="false" ht="15" hidden="false" customHeight="false" outlineLevel="0" collapsed="false">
      <c r="A7" s="8" t="s">
        <v>7</v>
      </c>
      <c r="B7" s="6" t="s">
        <v>8</v>
      </c>
    </row>
    <row r="8" customFormat="false" ht="15" hidden="false" customHeight="false" outlineLevel="0" collapsed="false">
      <c r="A8" s="8"/>
      <c r="B8" s="6"/>
    </row>
    <row r="9" customFormat="false" ht="15" hidden="false" customHeight="false" outlineLevel="0" collapsed="false">
      <c r="A9" s="3" t="s">
        <v>9</v>
      </c>
      <c r="B9" s="4"/>
    </row>
    <row r="10" customFormat="false" ht="15" hidden="false" customHeight="false" outlineLevel="0" collapsed="false">
      <c r="A10" s="8" t="s">
        <v>10</v>
      </c>
      <c r="B10" s="6" t="s">
        <v>11</v>
      </c>
    </row>
    <row r="11" customFormat="false" ht="15" hidden="false" customHeight="false" outlineLevel="0" collapsed="false">
      <c r="A11" s="8" t="s">
        <v>12</v>
      </c>
      <c r="B11" s="6" t="s">
        <v>13</v>
      </c>
    </row>
    <row r="12" customFormat="false" ht="15" hidden="false" customHeight="false" outlineLevel="0" collapsed="false">
      <c r="A12" s="8" t="s">
        <v>14</v>
      </c>
      <c r="B12" s="6" t="s">
        <v>15</v>
      </c>
    </row>
    <row r="13" customFormat="false" ht="15" hidden="false" customHeight="false" outlineLevel="0" collapsed="false">
      <c r="A13" s="8" t="s">
        <v>16</v>
      </c>
      <c r="B13" s="6" t="s">
        <v>17</v>
      </c>
    </row>
    <row r="14" customFormat="false" ht="15" hidden="false" customHeight="false" outlineLevel="0" collapsed="false">
      <c r="A14" s="8" t="s">
        <v>18</v>
      </c>
      <c r="B14" s="6" t="s">
        <v>19</v>
      </c>
    </row>
    <row r="15" customFormat="false" ht="15" hidden="false" customHeight="false" outlineLevel="0" collapsed="false">
      <c r="A15" s="8" t="s">
        <v>20</v>
      </c>
      <c r="B15" s="6" t="s">
        <v>21</v>
      </c>
    </row>
    <row r="16" customFormat="false" ht="15" hidden="false" customHeight="false" outlineLevel="0" collapsed="false">
      <c r="A16" s="8" t="s">
        <v>22</v>
      </c>
      <c r="B16" s="6" t="s">
        <v>23</v>
      </c>
    </row>
    <row r="17" customFormat="false" ht="15" hidden="false" customHeight="false" outlineLevel="0" collapsed="false">
      <c r="A17" s="8" t="s">
        <v>24</v>
      </c>
      <c r="B17" s="6" t="s">
        <v>25</v>
      </c>
    </row>
    <row r="18" customFormat="false" ht="15" hidden="false" customHeight="false" outlineLevel="0" collapsed="false">
      <c r="A18" s="8"/>
      <c r="B18" s="6"/>
    </row>
    <row r="19" customFormat="false" ht="15" hidden="false" customHeight="false" outlineLevel="0" collapsed="false">
      <c r="A19" s="8" t="s">
        <v>26</v>
      </c>
      <c r="B19" s="6" t="s">
        <v>27</v>
      </c>
    </row>
    <row r="20" customFormat="false" ht="15" hidden="false" customHeight="false" outlineLevel="0" collapsed="false">
      <c r="A20" s="8" t="s">
        <v>28</v>
      </c>
      <c r="B20" s="6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48"/>
    <col collapsed="false" customWidth="true" hidden="false" outlineLevel="0" max="4" min="4" style="0" width="50"/>
  </cols>
  <sheetData>
    <row r="1" customFormat="false" ht="17.35" hidden="false" customHeight="false" outlineLevel="0" collapsed="false">
      <c r="A1" s="1" t="s">
        <v>30</v>
      </c>
    </row>
    <row r="2" customFormat="false" ht="15" hidden="false" customHeight="false" outlineLevel="0" collapsed="false">
      <c r="A2" s="2" t="s">
        <v>31</v>
      </c>
    </row>
    <row r="4" customFormat="false" ht="30" hidden="false" customHeight="true" outlineLevel="0" collapsed="false">
      <c r="A4" s="9" t="s">
        <v>32</v>
      </c>
      <c r="B4" s="9" t="s">
        <v>33</v>
      </c>
      <c r="C4" s="9" t="s">
        <v>34</v>
      </c>
      <c r="D4" s="9" t="s">
        <v>35</v>
      </c>
    </row>
    <row r="5" customFormat="false" ht="15" hidden="false" customHeight="false" outlineLevel="0" collapsed="false">
      <c r="A5" s="10" t="n">
        <v>1</v>
      </c>
      <c r="B5" s="11" t="s">
        <v>36</v>
      </c>
      <c r="C5" s="12" t="s">
        <v>37</v>
      </c>
      <c r="D5" s="11" t="s">
        <v>38</v>
      </c>
    </row>
    <row r="6" customFormat="false" ht="23.85" hidden="false" customHeight="false" outlineLevel="0" collapsed="false">
      <c r="A6" s="10" t="n">
        <v>2</v>
      </c>
      <c r="B6" s="11" t="s">
        <v>39</v>
      </c>
      <c r="C6" s="12" t="s">
        <v>40</v>
      </c>
      <c r="D6" s="11"/>
    </row>
    <row r="7" customFormat="false" ht="15" hidden="false" customHeight="false" outlineLevel="0" collapsed="false">
      <c r="A7" s="10" t="n">
        <v>3</v>
      </c>
      <c r="B7" s="11" t="s">
        <v>41</v>
      </c>
      <c r="C7" s="13" t="n">
        <v>46386</v>
      </c>
      <c r="D7" s="11" t="s">
        <v>42</v>
      </c>
    </row>
    <row r="8" customFormat="false" ht="15" hidden="false" customHeight="false" outlineLevel="0" collapsed="false">
      <c r="A8" s="10" t="n">
        <v>4</v>
      </c>
      <c r="B8" s="11" t="s">
        <v>43</v>
      </c>
      <c r="C8" s="12" t="n">
        <v>1</v>
      </c>
      <c r="D8" s="11" t="s">
        <v>44</v>
      </c>
    </row>
    <row r="9" customFormat="false" ht="15" hidden="false" customHeight="false" outlineLevel="0" collapsed="false">
      <c r="A9" s="10" t="n">
        <v>5</v>
      </c>
      <c r="B9" s="11" t="s">
        <v>45</v>
      </c>
      <c r="C9" s="12" t="s">
        <v>46</v>
      </c>
      <c r="D9" s="11"/>
    </row>
    <row r="10" customFormat="false" ht="15" hidden="false" customHeight="false" outlineLevel="0" collapsed="false">
      <c r="A10" s="10" t="n">
        <v>6</v>
      </c>
      <c r="B10" s="11" t="s">
        <v>47</v>
      </c>
      <c r="C10" s="12" t="s">
        <v>48</v>
      </c>
      <c r="D10" s="11"/>
    </row>
    <row r="11" customFormat="false" ht="15" hidden="false" customHeight="false" outlineLevel="0" collapsed="false">
      <c r="A11" s="10" t="n">
        <v>7</v>
      </c>
      <c r="B11" s="11" t="s">
        <v>49</v>
      </c>
      <c r="C11" s="12" t="s">
        <v>50</v>
      </c>
      <c r="D11" s="11"/>
    </row>
    <row r="12" customFormat="false" ht="15" hidden="false" customHeight="false" outlineLevel="0" collapsed="false">
      <c r="A12" s="10" t="n">
        <v>8</v>
      </c>
      <c r="B12" s="11" t="s">
        <v>51</v>
      </c>
      <c r="C12" s="12" t="n">
        <v>100</v>
      </c>
      <c r="D12" s="11" t="s">
        <v>52</v>
      </c>
    </row>
    <row r="13" customFormat="false" ht="15" hidden="false" customHeight="false" outlineLevel="0" collapsed="false">
      <c r="A13" s="10" t="n">
        <v>9</v>
      </c>
      <c r="B13" s="11" t="s">
        <v>53</v>
      </c>
      <c r="C13" s="12" t="n">
        <v>60</v>
      </c>
      <c r="D13" s="11" t="s">
        <v>54</v>
      </c>
    </row>
    <row r="14" customFormat="false" ht="15" hidden="false" customHeight="false" outlineLevel="0" collapsed="false">
      <c r="A14" s="10" t="n">
        <v>10</v>
      </c>
      <c r="B14" s="11" t="s">
        <v>55</v>
      </c>
      <c r="C14" s="12" t="s">
        <v>56</v>
      </c>
      <c r="D14" s="11"/>
    </row>
    <row r="15" customFormat="false" ht="23.85" hidden="false" customHeight="false" outlineLevel="0" collapsed="false">
      <c r="A15" s="10" t="n">
        <v>11</v>
      </c>
      <c r="B15" s="11" t="s">
        <v>57</v>
      </c>
      <c r="C15" s="12" t="s">
        <v>58</v>
      </c>
      <c r="D15" s="11"/>
    </row>
    <row r="16" customFormat="false" ht="15" hidden="false" customHeight="false" outlineLevel="0" collapsed="false">
      <c r="A16" s="10" t="n">
        <v>12</v>
      </c>
      <c r="B16" s="11" t="s">
        <v>59</v>
      </c>
      <c r="C16" s="12" t="s">
        <v>60</v>
      </c>
      <c r="D16" s="11"/>
    </row>
    <row r="17" customFormat="false" ht="15" hidden="false" customHeight="false" outlineLevel="0" collapsed="false">
      <c r="A17" s="10" t="n">
        <v>13</v>
      </c>
      <c r="B17" s="11" t="s">
        <v>61</v>
      </c>
      <c r="C17" s="12" t="s">
        <v>62</v>
      </c>
      <c r="D17" s="11"/>
    </row>
    <row r="18" customFormat="false" ht="15" hidden="false" customHeight="false" outlineLevel="0" collapsed="false">
      <c r="A18" s="10" t="n">
        <v>14</v>
      </c>
      <c r="B18" s="11" t="s">
        <v>63</v>
      </c>
      <c r="C18" s="12" t="s">
        <v>62</v>
      </c>
      <c r="D18" s="11"/>
    </row>
    <row r="19" customFormat="false" ht="15" hidden="false" customHeight="false" outlineLevel="0" collapsed="false">
      <c r="A19" s="10" t="n">
        <v>15</v>
      </c>
      <c r="B19" s="11" t="s">
        <v>64</v>
      </c>
      <c r="C19" s="12" t="s">
        <v>65</v>
      </c>
      <c r="D19" s="11"/>
    </row>
    <row r="20" customFormat="false" ht="15" hidden="false" customHeight="false" outlineLevel="0" collapsed="false">
      <c r="A20" s="10" t="n">
        <v>16</v>
      </c>
      <c r="B20" s="11" t="s">
        <v>66</v>
      </c>
      <c r="C20" s="11" t="n">
        <f aca="true">MAX(0,C7-TODAY())</f>
        <v>92</v>
      </c>
      <c r="D20" s="11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26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60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68</v>
      </c>
    </row>
    <row r="3" customFormat="false" ht="30" hidden="false" customHeight="true" outlineLevel="0" collapsed="false">
      <c r="A3" s="9" t="s">
        <v>32</v>
      </c>
      <c r="B3" s="9" t="s">
        <v>69</v>
      </c>
      <c r="C3" s="9" t="s">
        <v>70</v>
      </c>
      <c r="D3" s="9" t="s">
        <v>71</v>
      </c>
      <c r="E3" s="9" t="s">
        <v>72</v>
      </c>
      <c r="F3" s="9" t="s">
        <v>73</v>
      </c>
      <c r="G3" s="9" t="s">
        <v>74</v>
      </c>
    </row>
    <row r="4" customFormat="false" ht="15" hidden="false" customHeight="false" outlineLevel="0" collapsed="false">
      <c r="A4" s="10" t="n">
        <v>1</v>
      </c>
      <c r="B4" s="11" t="s">
        <v>75</v>
      </c>
      <c r="C4" s="12" t="s">
        <v>76</v>
      </c>
      <c r="D4" s="14"/>
      <c r="E4" s="15"/>
      <c r="F4" s="11" t="s">
        <v>77</v>
      </c>
      <c r="G4" s="14" t="n">
        <v>1</v>
      </c>
    </row>
    <row r="5" customFormat="false" ht="15" hidden="false" customHeight="false" outlineLevel="0" collapsed="false">
      <c r="A5" s="10" t="n">
        <v>2</v>
      </c>
      <c r="B5" s="11" t="s">
        <v>78</v>
      </c>
      <c r="C5" s="15"/>
      <c r="D5" s="14"/>
      <c r="E5" s="15"/>
      <c r="F5" s="11" t="s">
        <v>79</v>
      </c>
      <c r="G5" s="14" t="n">
        <v>1</v>
      </c>
    </row>
    <row r="6" customFormat="false" ht="23.85" hidden="false" customHeight="false" outlineLevel="0" collapsed="false">
      <c r="A6" s="10" t="n">
        <v>3</v>
      </c>
      <c r="B6" s="11" t="s">
        <v>80</v>
      </c>
      <c r="C6" s="15"/>
      <c r="D6" s="14"/>
      <c r="E6" s="15"/>
      <c r="F6" s="11" t="s">
        <v>81</v>
      </c>
      <c r="G6" s="14" t="n">
        <v>1</v>
      </c>
    </row>
    <row r="7" customFormat="false" ht="15" hidden="false" customHeight="false" outlineLevel="0" collapsed="false">
      <c r="A7" s="10" t="n">
        <v>4</v>
      </c>
      <c r="B7" s="11" t="s">
        <v>82</v>
      </c>
      <c r="C7" s="15"/>
      <c r="D7" s="14"/>
      <c r="E7" s="15"/>
      <c r="F7" s="11" t="s">
        <v>83</v>
      </c>
      <c r="G7" s="14"/>
    </row>
    <row r="8" customFormat="false" ht="15" hidden="false" customHeight="false" outlineLevel="0" collapsed="false">
      <c r="A8" s="10" t="n">
        <v>5</v>
      </c>
      <c r="B8" s="11" t="s">
        <v>84</v>
      </c>
      <c r="C8" s="15"/>
      <c r="D8" s="14"/>
      <c r="E8" s="15"/>
      <c r="F8" s="11" t="s">
        <v>85</v>
      </c>
      <c r="G8" s="14"/>
    </row>
    <row r="9" customFormat="false" ht="15" hidden="false" customHeight="false" outlineLevel="0" collapsed="false">
      <c r="A9" s="10" t="n">
        <v>6</v>
      </c>
      <c r="B9" s="11" t="s">
        <v>86</v>
      </c>
      <c r="C9" s="15"/>
      <c r="D9" s="14"/>
      <c r="E9" s="15"/>
      <c r="F9" s="11" t="s">
        <v>87</v>
      </c>
      <c r="G9" s="14"/>
    </row>
    <row r="10" customFormat="false" ht="15" hidden="false" customHeight="false" outlineLevel="0" collapsed="false">
      <c r="A10" s="10" t="n">
        <v>7</v>
      </c>
      <c r="B10" s="11" t="s">
        <v>88</v>
      </c>
      <c r="C10" s="15"/>
      <c r="D10" s="14"/>
      <c r="E10" s="15"/>
      <c r="F10" s="11" t="s">
        <v>89</v>
      </c>
      <c r="G10" s="14"/>
    </row>
    <row r="11" customFormat="false" ht="15" hidden="false" customHeight="false" outlineLevel="0" collapsed="false">
      <c r="A11" s="10" t="n">
        <v>8</v>
      </c>
      <c r="B11" s="11" t="s">
        <v>90</v>
      </c>
      <c r="C11" s="15"/>
      <c r="D11" s="14"/>
      <c r="E11" s="15"/>
      <c r="F11" s="11" t="s">
        <v>91</v>
      </c>
      <c r="G11" s="14"/>
    </row>
    <row r="12" customFormat="false" ht="15" hidden="false" customHeight="false" outlineLevel="0" collapsed="false">
      <c r="A12" s="10" t="n">
        <v>9</v>
      </c>
      <c r="B12" s="11" t="s">
        <v>92</v>
      </c>
      <c r="C12" s="15"/>
      <c r="D12" s="14"/>
      <c r="E12" s="15"/>
      <c r="F12" s="11" t="s">
        <v>93</v>
      </c>
      <c r="G12" s="14"/>
    </row>
    <row r="13" customFormat="false" ht="15" hidden="false" customHeight="false" outlineLevel="0" collapsed="false">
      <c r="A13" s="10" t="n">
        <v>10</v>
      </c>
      <c r="B13" s="11" t="s">
        <v>94</v>
      </c>
      <c r="C13" s="15"/>
      <c r="D13" s="14"/>
      <c r="E13" s="15"/>
      <c r="F13" s="11" t="s">
        <v>95</v>
      </c>
      <c r="G13" s="14"/>
    </row>
    <row r="14" customFormat="false" ht="15" hidden="false" customHeight="false" outlineLevel="0" collapsed="false">
      <c r="A14" s="10" t="n">
        <v>11</v>
      </c>
      <c r="B14" s="11" t="s">
        <v>96</v>
      </c>
      <c r="C14" s="15"/>
      <c r="D14" s="14"/>
      <c r="E14" s="15"/>
      <c r="F14" s="11" t="s">
        <v>97</v>
      </c>
      <c r="G14" s="14"/>
    </row>
    <row r="15" customFormat="false" ht="15" hidden="false" customHeight="false" outlineLevel="0" collapsed="false">
      <c r="B15" s="8" t="s">
        <v>98</v>
      </c>
      <c r="G15" s="16" t="n">
        <f aca="false">SUM(G4:G14)</f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0"/>
    <col collapsed="false" customWidth="true" hidden="false" outlineLevel="0" max="4" min="4" style="0" width="12"/>
    <col collapsed="false" customWidth="true" hidden="false" outlineLevel="0" max="5" min="5" style="0" width="30"/>
    <col collapsed="false" customWidth="true" hidden="false" outlineLevel="0" max="6" min="6" style="0" width="40"/>
    <col collapsed="false" customWidth="true" hidden="false" outlineLevel="0" max="7" min="7" style="0" width="18"/>
    <col collapsed="false" customWidth="true" hidden="false" outlineLevel="0" max="8" min="8" style="0" width="28"/>
    <col collapsed="false" customWidth="true" hidden="false" outlineLevel="0" max="9" min="9" style="0" width="24"/>
  </cols>
  <sheetData>
    <row r="1" customFormat="false" ht="17.35" hidden="false" customHeight="false" outlineLevel="0" collapsed="false">
      <c r="A1" s="1" t="s">
        <v>99</v>
      </c>
    </row>
    <row r="2" customFormat="false" ht="15" hidden="false" customHeight="false" outlineLevel="0" collapsed="false">
      <c r="A2" s="2" t="s">
        <v>100</v>
      </c>
    </row>
    <row r="4" customFormat="false" ht="30" hidden="false" customHeight="true" outlineLevel="0" collapsed="false">
      <c r="A4" s="9" t="s">
        <v>32</v>
      </c>
      <c r="B4" s="9" t="s">
        <v>101</v>
      </c>
      <c r="C4" s="9" t="s">
        <v>102</v>
      </c>
      <c r="D4" s="9" t="s">
        <v>103</v>
      </c>
      <c r="E4" s="9" t="s">
        <v>104</v>
      </c>
      <c r="F4" s="9" t="s">
        <v>105</v>
      </c>
      <c r="G4" s="9" t="s">
        <v>106</v>
      </c>
      <c r="H4" s="9" t="s">
        <v>107</v>
      </c>
      <c r="I4" s="9" t="s">
        <v>35</v>
      </c>
    </row>
    <row r="5" customFormat="false" ht="23.85" hidden="false" customHeight="false" outlineLevel="0" collapsed="false">
      <c r="A5" s="10" t="n">
        <v>1</v>
      </c>
      <c r="B5" s="17" t="n">
        <v>0.291666666666667</v>
      </c>
      <c r="C5" s="17" t="n">
        <v>0.333333333333333</v>
      </c>
      <c r="D5" s="10" t="n">
        <f aca="false">ROUND((C5-B5)*1440,0)</f>
        <v>60</v>
      </c>
      <c r="E5" s="12" t="s">
        <v>108</v>
      </c>
      <c r="F5" s="12" t="s">
        <v>109</v>
      </c>
      <c r="G5" s="12" t="s">
        <v>110</v>
      </c>
      <c r="H5" s="12" t="s">
        <v>111</v>
      </c>
      <c r="I5" s="15"/>
    </row>
    <row r="6" customFormat="false" ht="15" hidden="false" customHeight="false" outlineLevel="0" collapsed="false">
      <c r="A6" s="10" t="n">
        <v>2</v>
      </c>
      <c r="B6" s="17" t="n">
        <v>0.333333333333333</v>
      </c>
      <c r="C6" s="17" t="n">
        <v>0.364583333333333</v>
      </c>
      <c r="D6" s="10" t="n">
        <f aca="false">ROUND((C6-B6)*1440,0)</f>
        <v>45</v>
      </c>
      <c r="E6" s="12" t="s">
        <v>112</v>
      </c>
      <c r="F6" s="12" t="s">
        <v>113</v>
      </c>
      <c r="G6" s="12" t="s">
        <v>114</v>
      </c>
      <c r="H6" s="12" t="s">
        <v>115</v>
      </c>
      <c r="I6" s="15"/>
    </row>
    <row r="7" customFormat="false" ht="23.85" hidden="false" customHeight="false" outlineLevel="0" collapsed="false">
      <c r="A7" s="10" t="n">
        <v>3</v>
      </c>
      <c r="B7" s="17" t="n">
        <v>0.364583333333333</v>
      </c>
      <c r="C7" s="17" t="n">
        <v>0.375</v>
      </c>
      <c r="D7" s="10" t="n">
        <f aca="false">ROUND((C7-B7)*1440,0)</f>
        <v>15</v>
      </c>
      <c r="E7" s="12" t="s">
        <v>116</v>
      </c>
      <c r="F7" s="12" t="s">
        <v>117</v>
      </c>
      <c r="G7" s="12" t="s">
        <v>118</v>
      </c>
      <c r="H7" s="12" t="s">
        <v>119</v>
      </c>
      <c r="I7" s="15"/>
    </row>
    <row r="8" customFormat="false" ht="15" hidden="false" customHeight="false" outlineLevel="0" collapsed="false">
      <c r="A8" s="10" t="n">
        <v>4</v>
      </c>
      <c r="B8" s="17" t="n">
        <v>0.375</v>
      </c>
      <c r="C8" s="17" t="n">
        <v>0.385416666666667</v>
      </c>
      <c r="D8" s="10" t="n">
        <f aca="false">ROUND((C8-B8)*1440,0)</f>
        <v>15</v>
      </c>
      <c r="E8" s="12" t="s">
        <v>120</v>
      </c>
      <c r="F8" s="12" t="s">
        <v>121</v>
      </c>
      <c r="G8" s="12" t="s">
        <v>75</v>
      </c>
      <c r="H8" s="12" t="s">
        <v>122</v>
      </c>
      <c r="I8" s="15"/>
    </row>
    <row r="9" customFormat="false" ht="15" hidden="false" customHeight="false" outlineLevel="0" collapsed="false">
      <c r="A9" s="10" t="n">
        <v>5</v>
      </c>
      <c r="B9" s="17" t="n">
        <v>0.385416666666667</v>
      </c>
      <c r="C9" s="17" t="n">
        <v>0.395833333333333</v>
      </c>
      <c r="D9" s="10" t="n">
        <f aca="false">ROUND((C9-B9)*1440,0)</f>
        <v>15</v>
      </c>
      <c r="E9" s="12" t="s">
        <v>123</v>
      </c>
      <c r="F9" s="12" t="s">
        <v>124</v>
      </c>
      <c r="G9" s="12" t="s">
        <v>82</v>
      </c>
      <c r="H9" s="12" t="s">
        <v>125</v>
      </c>
      <c r="I9" s="15"/>
    </row>
    <row r="10" customFormat="false" ht="15" hidden="false" customHeight="false" outlineLevel="0" collapsed="false">
      <c r="A10" s="10" t="n">
        <v>6</v>
      </c>
      <c r="B10" s="17" t="n">
        <v>0.395833333333333</v>
      </c>
      <c r="C10" s="17" t="n">
        <v>0.458333333333333</v>
      </c>
      <c r="D10" s="10" t="n">
        <f aca="false">ROUND((C10-B10)*1440,0)</f>
        <v>90</v>
      </c>
      <c r="E10" s="12" t="s">
        <v>126</v>
      </c>
      <c r="F10" s="12" t="s">
        <v>127</v>
      </c>
      <c r="G10" s="12" t="s">
        <v>128</v>
      </c>
      <c r="H10" s="12" t="s">
        <v>129</v>
      </c>
      <c r="I10" s="15"/>
    </row>
    <row r="11" customFormat="false" ht="15" hidden="false" customHeight="false" outlineLevel="0" collapsed="false">
      <c r="A11" s="10" t="n">
        <v>7</v>
      </c>
      <c r="B11" s="17" t="n">
        <v>0.458333333333333</v>
      </c>
      <c r="C11" s="17" t="n">
        <v>0.46875</v>
      </c>
      <c r="D11" s="10" t="n">
        <f aca="false">ROUND((C11-B11)*1440,0)</f>
        <v>15</v>
      </c>
      <c r="E11" s="12" t="s">
        <v>130</v>
      </c>
      <c r="F11" s="12"/>
      <c r="G11" s="12" t="s">
        <v>88</v>
      </c>
      <c r="H11" s="12" t="s">
        <v>131</v>
      </c>
      <c r="I11" s="15"/>
    </row>
    <row r="12" customFormat="false" ht="15" hidden="false" customHeight="false" outlineLevel="0" collapsed="false">
      <c r="A12" s="10" t="n">
        <v>8</v>
      </c>
      <c r="B12" s="17" t="n">
        <v>0.46875</v>
      </c>
      <c r="C12" s="17" t="n">
        <v>0.5</v>
      </c>
      <c r="D12" s="10" t="n">
        <f aca="false">ROUND((C12-B12)*1440,0)</f>
        <v>45</v>
      </c>
      <c r="E12" s="12" t="s">
        <v>132</v>
      </c>
      <c r="F12" s="12" t="s">
        <v>133</v>
      </c>
      <c r="G12" s="12" t="s">
        <v>128</v>
      </c>
      <c r="H12" s="12" t="s">
        <v>134</v>
      </c>
      <c r="I12" s="15"/>
    </row>
    <row r="13" customFormat="false" ht="15" hidden="false" customHeight="false" outlineLevel="0" collapsed="false">
      <c r="A13" s="10" t="n">
        <v>9</v>
      </c>
      <c r="B13" s="17" t="n">
        <v>0.5</v>
      </c>
      <c r="C13" s="17" t="n">
        <v>0.541666666666667</v>
      </c>
      <c r="D13" s="10" t="n">
        <f aca="false">ROUND((C13-B13)*1440,0)</f>
        <v>60</v>
      </c>
      <c r="E13" s="12" t="s">
        <v>135</v>
      </c>
      <c r="F13" s="12" t="s">
        <v>136</v>
      </c>
      <c r="G13" s="12" t="s">
        <v>88</v>
      </c>
      <c r="H13" s="12" t="s">
        <v>137</v>
      </c>
      <c r="I13" s="15"/>
    </row>
    <row r="14" customFormat="false" ht="15" hidden="false" customHeight="false" outlineLevel="0" collapsed="false">
      <c r="A14" s="10" t="n">
        <v>10</v>
      </c>
      <c r="B14" s="17" t="n">
        <v>0.541666666666667</v>
      </c>
      <c r="C14" s="17" t="n">
        <v>0.604166666666667</v>
      </c>
      <c r="D14" s="10" t="n">
        <f aca="false">ROUND((C14-B14)*1440,0)</f>
        <v>90</v>
      </c>
      <c r="E14" s="12" t="s">
        <v>138</v>
      </c>
      <c r="F14" s="12" t="s">
        <v>139</v>
      </c>
      <c r="G14" s="12" t="s">
        <v>128</v>
      </c>
      <c r="H14" s="12" t="s">
        <v>140</v>
      </c>
      <c r="I14" s="15"/>
    </row>
    <row r="15" customFormat="false" ht="15" hidden="false" customHeight="false" outlineLevel="0" collapsed="false">
      <c r="A15" s="10" t="n">
        <v>11</v>
      </c>
      <c r="B15" s="17" t="n">
        <v>0.604166666666667</v>
      </c>
      <c r="C15" s="17" t="n">
        <v>0.625</v>
      </c>
      <c r="D15" s="10" t="n">
        <f aca="false">ROUND((C15-B15)*1440,0)</f>
        <v>30</v>
      </c>
      <c r="E15" s="12" t="s">
        <v>141</v>
      </c>
      <c r="F15" s="12" t="s">
        <v>142</v>
      </c>
      <c r="G15" s="12" t="s">
        <v>82</v>
      </c>
      <c r="H15" s="12" t="s">
        <v>143</v>
      </c>
      <c r="I15" s="15"/>
    </row>
    <row r="16" customFormat="false" ht="15" hidden="false" customHeight="false" outlineLevel="0" collapsed="false">
      <c r="A16" s="10" t="n">
        <v>12</v>
      </c>
      <c r="B16" s="17" t="n">
        <v>0.625</v>
      </c>
      <c r="C16" s="17" t="n">
        <v>0.645833333333333</v>
      </c>
      <c r="D16" s="10" t="n">
        <f aca="false">ROUND((C16-B16)*1440,0)</f>
        <v>30</v>
      </c>
      <c r="E16" s="12" t="s">
        <v>144</v>
      </c>
      <c r="F16" s="12" t="s">
        <v>145</v>
      </c>
      <c r="G16" s="12" t="s">
        <v>146</v>
      </c>
      <c r="H16" s="12" t="s">
        <v>147</v>
      </c>
      <c r="I16" s="15"/>
    </row>
    <row r="17" customFormat="false" ht="15" hidden="false" customHeight="false" outlineLevel="0" collapsed="false">
      <c r="A17" s="10" t="n">
        <v>13</v>
      </c>
      <c r="B17" s="17" t="n">
        <v>0.645833333333333</v>
      </c>
      <c r="C17" s="17" t="n">
        <v>0.6875</v>
      </c>
      <c r="D17" s="10" t="n">
        <f aca="false">ROUND((C17-B17)*1440,0)</f>
        <v>60</v>
      </c>
      <c r="E17" s="12" t="s">
        <v>148</v>
      </c>
      <c r="F17" s="12" t="s">
        <v>149</v>
      </c>
      <c r="G17" s="12" t="s">
        <v>150</v>
      </c>
      <c r="H17" s="12" t="s">
        <v>151</v>
      </c>
      <c r="I17" s="15"/>
    </row>
    <row r="18" customFormat="false" ht="15" hidden="false" customHeight="false" outlineLevel="0" collapsed="false">
      <c r="A18" s="10" t="n">
        <v>14</v>
      </c>
      <c r="B18" s="18"/>
      <c r="C18" s="18"/>
      <c r="D18" s="10" t="str">
        <f aca="false">IF(AND(B18&lt;&gt;"",C18&lt;&gt;""),ROUND((C18-B18)*1440,0),"")</f>
        <v/>
      </c>
      <c r="E18" s="15"/>
      <c r="F18" s="15"/>
      <c r="G18" s="15"/>
      <c r="H18" s="15"/>
      <c r="I18" s="15"/>
    </row>
    <row r="19" customFormat="false" ht="15" hidden="false" customHeight="false" outlineLevel="0" collapsed="false">
      <c r="A19" s="10" t="n">
        <v>15</v>
      </c>
      <c r="B19" s="18"/>
      <c r="C19" s="18"/>
      <c r="D19" s="10" t="str">
        <f aca="false">IF(AND(B19&lt;&gt;"",C19&lt;&gt;""),ROUND((C19-B19)*1440,0),"")</f>
        <v/>
      </c>
      <c r="E19" s="15"/>
      <c r="F19" s="15"/>
      <c r="G19" s="15"/>
      <c r="H19" s="15"/>
      <c r="I19" s="15"/>
    </row>
    <row r="20" customFormat="false" ht="15" hidden="false" customHeight="false" outlineLevel="0" collapsed="false">
      <c r="A20" s="10" t="n">
        <v>16</v>
      </c>
      <c r="B20" s="18"/>
      <c r="C20" s="18"/>
      <c r="D20" s="10" t="str">
        <f aca="false">IF(AND(B20&lt;&gt;"",C20&lt;&gt;""),ROUND((C20-B20)*1440,0),"")</f>
        <v/>
      </c>
      <c r="E20" s="15"/>
      <c r="F20" s="15"/>
      <c r="G20" s="15"/>
      <c r="H20" s="15"/>
      <c r="I20" s="15"/>
    </row>
    <row r="21" customFormat="false" ht="15" hidden="false" customHeight="false" outlineLevel="0" collapsed="false">
      <c r="A21" s="10" t="n">
        <v>17</v>
      </c>
      <c r="B21" s="18"/>
      <c r="C21" s="18"/>
      <c r="D21" s="10" t="str">
        <f aca="false">IF(AND(B21&lt;&gt;"",C21&lt;&gt;""),ROUND((C21-B21)*1440,0),"")</f>
        <v/>
      </c>
      <c r="E21" s="15"/>
      <c r="F21" s="15"/>
      <c r="G21" s="15"/>
      <c r="H21" s="15"/>
      <c r="I21" s="15"/>
    </row>
    <row r="22" customFormat="false" ht="15" hidden="false" customHeight="false" outlineLevel="0" collapsed="false">
      <c r="A22" s="10" t="n">
        <v>18</v>
      </c>
      <c r="B22" s="18"/>
      <c r="C22" s="18"/>
      <c r="D22" s="10" t="str">
        <f aca="false">IF(AND(B22&lt;&gt;"",C22&lt;&gt;""),ROUND((C22-B22)*1440,0),"")</f>
        <v/>
      </c>
      <c r="E22" s="15"/>
      <c r="F22" s="15"/>
      <c r="G22" s="15"/>
      <c r="H22" s="15"/>
      <c r="I22" s="15"/>
    </row>
    <row r="23" customFormat="false" ht="15" hidden="false" customHeight="false" outlineLevel="0" collapsed="false">
      <c r="D23" s="16" t="n">
        <f aca="false">SUM(D5:D22)</f>
        <v>570</v>
      </c>
      <c r="E23" s="8" t="s">
        <v>152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28"/>
    <col collapsed="false" customWidth="true" hidden="false" outlineLevel="0" max="4" min="4" style="0" width="24"/>
    <col collapsed="false" customWidth="true" hidden="false" outlineLevel="0" max="5" min="5" style="0" width="38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9" min="9" style="0" width="30"/>
  </cols>
  <sheetData>
    <row r="1" customFormat="false" ht="17.35" hidden="false" customHeight="false" outlineLevel="0" collapsed="false">
      <c r="A1" s="1" t="s">
        <v>153</v>
      </c>
    </row>
    <row r="3" customFormat="false" ht="30" hidden="false" customHeight="true" outlineLevel="0" collapsed="false">
      <c r="A3" s="9" t="s">
        <v>32</v>
      </c>
      <c r="B3" s="9" t="s">
        <v>154</v>
      </c>
      <c r="C3" s="9" t="s">
        <v>155</v>
      </c>
      <c r="D3" s="9" t="s">
        <v>156</v>
      </c>
      <c r="E3" s="9" t="s">
        <v>157</v>
      </c>
      <c r="F3" s="9" t="s">
        <v>158</v>
      </c>
      <c r="G3" s="9" t="s">
        <v>159</v>
      </c>
      <c r="H3" s="9" t="s">
        <v>160</v>
      </c>
      <c r="I3" s="9" t="s">
        <v>28</v>
      </c>
    </row>
    <row r="4" customFormat="false" ht="23.85" hidden="false" customHeight="false" outlineLevel="0" collapsed="false">
      <c r="A4" s="10" t="n">
        <v>1</v>
      </c>
      <c r="B4" s="11" t="s">
        <v>59</v>
      </c>
      <c r="C4" s="12" t="s">
        <v>161</v>
      </c>
      <c r="D4" s="15"/>
      <c r="E4" s="11" t="s">
        <v>162</v>
      </c>
      <c r="F4" s="19" t="n">
        <v>5000000</v>
      </c>
      <c r="G4" s="14" t="s">
        <v>163</v>
      </c>
      <c r="H4" s="14"/>
      <c r="I4" s="15"/>
    </row>
    <row r="5" customFormat="false" ht="15" hidden="false" customHeight="false" outlineLevel="0" collapsed="false">
      <c r="A5" s="10" t="n">
        <v>2</v>
      </c>
      <c r="B5" s="11" t="s">
        <v>164</v>
      </c>
      <c r="C5" s="15"/>
      <c r="D5" s="15"/>
      <c r="E5" s="11" t="s">
        <v>165</v>
      </c>
      <c r="F5" s="20"/>
      <c r="G5" s="14" t="s">
        <v>163</v>
      </c>
      <c r="H5" s="14"/>
      <c r="I5" s="15"/>
    </row>
    <row r="6" customFormat="false" ht="23.85" hidden="false" customHeight="false" outlineLevel="0" collapsed="false">
      <c r="A6" s="10" t="n">
        <v>3</v>
      </c>
      <c r="B6" s="11" t="s">
        <v>166</v>
      </c>
      <c r="C6" s="12" t="s">
        <v>167</v>
      </c>
      <c r="D6" s="15"/>
      <c r="E6" s="11" t="s">
        <v>168</v>
      </c>
      <c r="F6" s="20"/>
      <c r="G6" s="14" t="s">
        <v>163</v>
      </c>
      <c r="H6" s="14"/>
      <c r="I6" s="15"/>
    </row>
    <row r="7" customFormat="false" ht="23.85" hidden="false" customHeight="false" outlineLevel="0" collapsed="false">
      <c r="A7" s="10" t="n">
        <v>4</v>
      </c>
      <c r="B7" s="11" t="s">
        <v>169</v>
      </c>
      <c r="C7" s="15"/>
      <c r="D7" s="15"/>
      <c r="E7" s="11" t="s">
        <v>170</v>
      </c>
      <c r="F7" s="20"/>
      <c r="G7" s="14" t="s">
        <v>163</v>
      </c>
      <c r="H7" s="14"/>
      <c r="I7" s="15"/>
    </row>
    <row r="8" customFormat="false" ht="23.85" hidden="false" customHeight="false" outlineLevel="0" collapsed="false">
      <c r="A8" s="10" t="n">
        <v>5</v>
      </c>
      <c r="B8" s="11" t="s">
        <v>171</v>
      </c>
      <c r="C8" s="15"/>
      <c r="D8" s="15"/>
      <c r="E8" s="11" t="s">
        <v>172</v>
      </c>
      <c r="F8" s="20"/>
      <c r="G8" s="14" t="s">
        <v>163</v>
      </c>
      <c r="H8" s="14"/>
      <c r="I8" s="15"/>
    </row>
    <row r="9" customFormat="false" ht="15" hidden="false" customHeight="false" outlineLevel="0" collapsed="false">
      <c r="A9" s="10" t="n">
        <v>6</v>
      </c>
      <c r="B9" s="11" t="s">
        <v>173</v>
      </c>
      <c r="C9" s="15"/>
      <c r="D9" s="15"/>
      <c r="E9" s="11" t="s">
        <v>174</v>
      </c>
      <c r="F9" s="20"/>
      <c r="G9" s="14" t="s">
        <v>163</v>
      </c>
      <c r="H9" s="14"/>
      <c r="I9" s="15"/>
    </row>
    <row r="10" customFormat="false" ht="15" hidden="false" customHeight="false" outlineLevel="0" collapsed="false">
      <c r="A10" s="10" t="n">
        <v>7</v>
      </c>
      <c r="B10" s="11" t="s">
        <v>175</v>
      </c>
      <c r="C10" s="15"/>
      <c r="D10" s="15"/>
      <c r="E10" s="11" t="s">
        <v>176</v>
      </c>
      <c r="F10" s="20"/>
      <c r="G10" s="14" t="s">
        <v>163</v>
      </c>
      <c r="H10" s="14"/>
      <c r="I10" s="15"/>
    </row>
    <row r="11" customFormat="false" ht="15" hidden="false" customHeight="false" outlineLevel="0" collapsed="false">
      <c r="A11" s="10" t="n">
        <v>8</v>
      </c>
      <c r="B11" s="11" t="s">
        <v>177</v>
      </c>
      <c r="C11" s="15"/>
      <c r="D11" s="15"/>
      <c r="E11" s="11" t="s">
        <v>178</v>
      </c>
      <c r="F11" s="20"/>
      <c r="G11" s="14" t="s">
        <v>163</v>
      </c>
      <c r="H11" s="14"/>
      <c r="I11" s="15"/>
    </row>
    <row r="12" customFormat="false" ht="15" hidden="false" customHeight="false" outlineLevel="0" collapsed="false">
      <c r="A12" s="10" t="n">
        <v>9</v>
      </c>
      <c r="B12" s="11" t="s">
        <v>179</v>
      </c>
      <c r="C12" s="15"/>
      <c r="D12" s="15"/>
      <c r="E12" s="11" t="s">
        <v>180</v>
      </c>
      <c r="F12" s="20"/>
      <c r="G12" s="14" t="s">
        <v>163</v>
      </c>
      <c r="H12" s="14"/>
      <c r="I12" s="15"/>
    </row>
    <row r="13" customFormat="false" ht="15" hidden="false" customHeight="false" outlineLevel="0" collapsed="false">
      <c r="A13" s="10" t="n">
        <v>10</v>
      </c>
      <c r="B13" s="11" t="s">
        <v>181</v>
      </c>
      <c r="C13" s="15"/>
      <c r="D13" s="15"/>
      <c r="E13" s="11"/>
      <c r="F13" s="20"/>
      <c r="G13" s="14" t="s">
        <v>163</v>
      </c>
      <c r="H13" s="14"/>
      <c r="I13" s="15"/>
    </row>
    <row r="14" customFormat="false" ht="15" hidden="false" customHeight="false" outlineLevel="0" collapsed="false">
      <c r="E14" s="8" t="s">
        <v>182</v>
      </c>
      <c r="F14" s="21" t="n">
        <f aca="false">SUM(F4:F13)</f>
        <v>5000000</v>
      </c>
    </row>
  </sheetData>
  <dataValidations count="1">
    <dataValidation allowBlank="true" errorStyle="stop" operator="between" showDropDown="false" showErrorMessage="false" showInputMessage="false" sqref="G4:G13" type="list">
      <formula1>"Belum,Negosiasi,Deal,Kontrak,Lunas"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2"/>
    <col collapsed="false" customWidth="true" hidden="false" outlineLevel="0" max="3" min="3" style="0" width="36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7" min="6" style="0" width="18"/>
    <col collapsed="false" customWidth="true" hidden="false" outlineLevel="0" max="8" min="8" style="0" width="34"/>
  </cols>
  <sheetData>
    <row r="1" customFormat="false" ht="17.35" hidden="false" customHeight="false" outlineLevel="0" collapsed="false">
      <c r="A1" s="1" t="s">
        <v>183</v>
      </c>
    </row>
    <row r="2" customFormat="false" ht="15" hidden="false" customHeight="false" outlineLevel="0" collapsed="false">
      <c r="A2" s="2" t="s">
        <v>184</v>
      </c>
    </row>
    <row r="4" customFormat="false" ht="30" hidden="false" customHeight="true" outlineLevel="0" collapsed="false">
      <c r="A4" s="9" t="s">
        <v>32</v>
      </c>
      <c r="B4" s="9" t="s">
        <v>154</v>
      </c>
      <c r="C4" s="9" t="s">
        <v>185</v>
      </c>
      <c r="D4" s="9" t="s">
        <v>186</v>
      </c>
      <c r="E4" s="9" t="s">
        <v>187</v>
      </c>
      <c r="F4" s="9" t="s">
        <v>188</v>
      </c>
      <c r="G4" s="9" t="s">
        <v>189</v>
      </c>
      <c r="H4" s="9" t="s">
        <v>35</v>
      </c>
    </row>
    <row r="5" customFormat="false" ht="15" hidden="false" customHeight="false" outlineLevel="0" collapsed="false">
      <c r="A5" s="10" t="n">
        <v>1</v>
      </c>
      <c r="B5" s="12" t="s">
        <v>190</v>
      </c>
      <c r="C5" s="12" t="s">
        <v>191</v>
      </c>
      <c r="D5" s="22" t="n">
        <v>1</v>
      </c>
      <c r="E5" s="14" t="s">
        <v>192</v>
      </c>
      <c r="F5" s="19" t="n">
        <v>15000000</v>
      </c>
      <c r="G5" s="23" t="n">
        <f aca="false">D5*F5</f>
        <v>15000000</v>
      </c>
      <c r="H5" s="15" t="s">
        <v>193</v>
      </c>
    </row>
    <row r="6" customFormat="false" ht="15" hidden="false" customHeight="false" outlineLevel="0" collapsed="false">
      <c r="A6" s="10" t="n">
        <v>2</v>
      </c>
      <c r="B6" s="12" t="s">
        <v>194</v>
      </c>
      <c r="C6" s="12" t="s">
        <v>195</v>
      </c>
      <c r="D6" s="14" t="n">
        <f aca="false">'Info Acara'!$C$12+Kepanitiaan!$G$15</f>
        <v>103</v>
      </c>
      <c r="E6" s="14" t="s">
        <v>196</v>
      </c>
      <c r="F6" s="19" t="n">
        <v>85000</v>
      </c>
      <c r="G6" s="23" t="n">
        <f aca="false">D6*F6</f>
        <v>8755000</v>
      </c>
      <c r="H6" s="15" t="s">
        <v>197</v>
      </c>
    </row>
    <row r="7" customFormat="false" ht="15" hidden="false" customHeight="false" outlineLevel="0" collapsed="false">
      <c r="A7" s="10" t="n">
        <v>3</v>
      </c>
      <c r="B7" s="12" t="s">
        <v>194</v>
      </c>
      <c r="C7" s="12" t="s">
        <v>198</v>
      </c>
      <c r="D7" s="14" t="n">
        <f aca="false">'Info Acara'!$C$12+Kepanitiaan!$G$15</f>
        <v>103</v>
      </c>
      <c r="E7" s="14" t="s">
        <v>196</v>
      </c>
      <c r="F7" s="19" t="n">
        <v>35000</v>
      </c>
      <c r="G7" s="23" t="n">
        <f aca="false">D7*F7</f>
        <v>3605000</v>
      </c>
      <c r="H7" s="15"/>
    </row>
    <row r="8" customFormat="false" ht="15" hidden="false" customHeight="false" outlineLevel="0" collapsed="false">
      <c r="A8" s="10" t="n">
        <v>4</v>
      </c>
      <c r="B8" s="12" t="s">
        <v>199</v>
      </c>
      <c r="C8" s="12" t="s">
        <v>200</v>
      </c>
      <c r="D8" s="22" t="n">
        <v>1</v>
      </c>
      <c r="E8" s="14" t="s">
        <v>201</v>
      </c>
      <c r="F8" s="19" t="n">
        <v>5000000</v>
      </c>
      <c r="G8" s="23" t="n">
        <f aca="false">D8*F8</f>
        <v>5000000</v>
      </c>
      <c r="H8" s="15"/>
    </row>
    <row r="9" customFormat="false" ht="15" hidden="false" customHeight="false" outlineLevel="0" collapsed="false">
      <c r="A9" s="10" t="n">
        <v>5</v>
      </c>
      <c r="B9" s="12" t="s">
        <v>199</v>
      </c>
      <c r="C9" s="12" t="s">
        <v>202</v>
      </c>
      <c r="D9" s="22" t="n">
        <v>1</v>
      </c>
      <c r="E9" s="14" t="s">
        <v>192</v>
      </c>
      <c r="F9" s="19" t="n">
        <v>1500000</v>
      </c>
      <c r="G9" s="23" t="n">
        <f aca="false">D9*F9</f>
        <v>1500000</v>
      </c>
      <c r="H9" s="15"/>
    </row>
    <row r="10" customFormat="false" ht="15" hidden="false" customHeight="false" outlineLevel="0" collapsed="false">
      <c r="A10" s="10" t="n">
        <v>6</v>
      </c>
      <c r="B10" s="12" t="s">
        <v>107</v>
      </c>
      <c r="C10" s="12" t="s">
        <v>203</v>
      </c>
      <c r="D10" s="14" t="n">
        <f aca="false">'Info Acara'!$C$12</f>
        <v>100</v>
      </c>
      <c r="E10" s="14" t="s">
        <v>204</v>
      </c>
      <c r="F10" s="19" t="n">
        <v>45000</v>
      </c>
      <c r="G10" s="23" t="n">
        <f aca="false">D10*F10</f>
        <v>4500000</v>
      </c>
      <c r="H10" s="15"/>
    </row>
    <row r="11" customFormat="false" ht="15" hidden="false" customHeight="false" outlineLevel="0" collapsed="false">
      <c r="A11" s="10" t="n">
        <v>7</v>
      </c>
      <c r="B11" s="12" t="s">
        <v>107</v>
      </c>
      <c r="C11" s="12" t="s">
        <v>205</v>
      </c>
      <c r="D11" s="22" t="n">
        <v>1</v>
      </c>
      <c r="E11" s="14" t="s">
        <v>192</v>
      </c>
      <c r="F11" s="19" t="n">
        <v>750000</v>
      </c>
      <c r="G11" s="23" t="n">
        <f aca="false">D11*F11</f>
        <v>750000</v>
      </c>
      <c r="H11" s="15"/>
    </row>
    <row r="12" customFormat="false" ht="15" hidden="false" customHeight="false" outlineLevel="0" collapsed="false">
      <c r="A12" s="10" t="n">
        <v>8</v>
      </c>
      <c r="B12" s="12" t="s">
        <v>107</v>
      </c>
      <c r="C12" s="12" t="s">
        <v>206</v>
      </c>
      <c r="D12" s="14" t="n">
        <f aca="false">'Info Acara'!$C$12+Kepanitiaan!$G$15</f>
        <v>103</v>
      </c>
      <c r="E12" s="14" t="s">
        <v>207</v>
      </c>
      <c r="F12" s="19" t="n">
        <v>5000</v>
      </c>
      <c r="G12" s="23" t="n">
        <f aca="false">D12*F12</f>
        <v>515000</v>
      </c>
      <c r="H12" s="15"/>
    </row>
    <row r="13" customFormat="false" ht="15" hidden="false" customHeight="false" outlineLevel="0" collapsed="false">
      <c r="A13" s="10" t="n">
        <v>9</v>
      </c>
      <c r="B13" s="12" t="s">
        <v>107</v>
      </c>
      <c r="C13" s="12" t="s">
        <v>208</v>
      </c>
      <c r="D13" s="14" t="n">
        <f aca="false">'Info Acara'!$C$12</f>
        <v>100</v>
      </c>
      <c r="E13" s="14" t="s">
        <v>209</v>
      </c>
      <c r="F13" s="19" t="n">
        <v>8000</v>
      </c>
      <c r="G13" s="23" t="n">
        <f aca="false">D13*F13</f>
        <v>800000</v>
      </c>
      <c r="H13" s="15"/>
    </row>
    <row r="14" customFormat="false" ht="15" hidden="false" customHeight="false" outlineLevel="0" collapsed="false">
      <c r="A14" s="10" t="n">
        <v>10</v>
      </c>
      <c r="B14" s="12" t="s">
        <v>210</v>
      </c>
      <c r="C14" s="12" t="s">
        <v>211</v>
      </c>
      <c r="D14" s="22" t="n">
        <v>1</v>
      </c>
      <c r="E14" s="14" t="s">
        <v>192</v>
      </c>
      <c r="F14" s="19" t="n">
        <v>2500000</v>
      </c>
      <c r="G14" s="23" t="n">
        <f aca="false">D14*F14</f>
        <v>2500000</v>
      </c>
      <c r="H14" s="15"/>
    </row>
    <row r="15" customFormat="false" ht="15" hidden="false" customHeight="false" outlineLevel="0" collapsed="false">
      <c r="A15" s="10" t="n">
        <v>11</v>
      </c>
      <c r="B15" s="12" t="s">
        <v>178</v>
      </c>
      <c r="C15" s="12" t="s">
        <v>212</v>
      </c>
      <c r="D15" s="22" t="n">
        <v>1</v>
      </c>
      <c r="E15" s="14" t="s">
        <v>192</v>
      </c>
      <c r="F15" s="19" t="n">
        <v>500000</v>
      </c>
      <c r="G15" s="23" t="n">
        <f aca="false">D15*F15</f>
        <v>500000</v>
      </c>
      <c r="H15" s="15"/>
    </row>
    <row r="16" customFormat="false" ht="15" hidden="false" customHeight="false" outlineLevel="0" collapsed="false">
      <c r="A16" s="10" t="n">
        <v>12</v>
      </c>
      <c r="B16" s="12" t="s">
        <v>213</v>
      </c>
      <c r="C16" s="12" t="s">
        <v>214</v>
      </c>
      <c r="D16" s="14" t="n">
        <f aca="false">Kepanitiaan!$G$15</f>
        <v>3</v>
      </c>
      <c r="E16" s="14" t="s">
        <v>207</v>
      </c>
      <c r="F16" s="19" t="n">
        <v>90000</v>
      </c>
      <c r="G16" s="23" t="n">
        <f aca="false">D16*F16</f>
        <v>270000</v>
      </c>
      <c r="H16" s="15"/>
    </row>
    <row r="17" customFormat="false" ht="15" hidden="false" customHeight="false" outlineLevel="0" collapsed="false">
      <c r="A17" s="10" t="n">
        <v>13</v>
      </c>
      <c r="B17" s="12" t="s">
        <v>213</v>
      </c>
      <c r="C17" s="12" t="s">
        <v>215</v>
      </c>
      <c r="D17" s="22" t="n">
        <v>1</v>
      </c>
      <c r="E17" s="14" t="s">
        <v>192</v>
      </c>
      <c r="F17" s="19" t="n">
        <v>1000000</v>
      </c>
      <c r="G17" s="23" t="n">
        <f aca="false">D17*F17</f>
        <v>1000000</v>
      </c>
      <c r="H17" s="15"/>
    </row>
    <row r="18" customFormat="false" ht="15" hidden="false" customHeight="false" outlineLevel="0" collapsed="false">
      <c r="A18" s="10" t="n">
        <v>14</v>
      </c>
      <c r="B18" s="12" t="s">
        <v>216</v>
      </c>
      <c r="C18" s="12"/>
      <c r="D18" s="22"/>
      <c r="E18" s="14"/>
      <c r="F18" s="19"/>
      <c r="G18" s="23" t="n">
        <f aca="false">D18*F18</f>
        <v>0</v>
      </c>
      <c r="H18" s="15"/>
    </row>
    <row r="20" customFormat="false" ht="15" hidden="false" customHeight="false" outlineLevel="0" collapsed="false">
      <c r="F20" s="8" t="s">
        <v>217</v>
      </c>
      <c r="G20" s="21" t="n">
        <f aca="false">SUM(G5:G18)</f>
        <v>44695000</v>
      </c>
    </row>
    <row r="21" customFormat="false" ht="15" hidden="false" customHeight="false" outlineLevel="0" collapsed="false">
      <c r="E21" s="24" t="n">
        <v>0.1</v>
      </c>
      <c r="F21" s="8" t="s">
        <v>218</v>
      </c>
      <c r="G21" s="21" t="n">
        <f aca="false">G20*E21</f>
        <v>4469500</v>
      </c>
    </row>
    <row r="22" customFormat="false" ht="15" hidden="false" customHeight="false" outlineLevel="0" collapsed="false">
      <c r="F22" s="8" t="s">
        <v>219</v>
      </c>
      <c r="G22" s="25" t="n">
        <f aca="false">G20+G21</f>
        <v>49164500</v>
      </c>
    </row>
    <row r="24" customFormat="false" ht="15" hidden="false" customHeight="false" outlineLevel="0" collapsed="false">
      <c r="B24" s="3" t="s">
        <v>220</v>
      </c>
      <c r="C24" s="26"/>
      <c r="D24" s="26"/>
      <c r="E24" s="26"/>
      <c r="F24" s="26"/>
      <c r="G24" s="26"/>
    </row>
    <row r="26" customFormat="false" ht="15" hidden="false" customHeight="false" outlineLevel="0" collapsed="false">
      <c r="C26" s="8" t="s">
        <v>51</v>
      </c>
      <c r="G26" s="27" t="n">
        <f aca="false">'Info Acara'!$C$12</f>
        <v>100</v>
      </c>
    </row>
    <row r="27" customFormat="false" ht="15" hidden="false" customHeight="false" outlineLevel="0" collapsed="false">
      <c r="C27" s="8" t="s">
        <v>221</v>
      </c>
      <c r="G27" s="28" t="n">
        <v>350000</v>
      </c>
    </row>
    <row r="28" customFormat="false" ht="15" hidden="false" customHeight="false" outlineLevel="0" collapsed="false">
      <c r="C28" s="8" t="s">
        <v>222</v>
      </c>
      <c r="G28" s="29" t="n">
        <f aca="false">G26*G27</f>
        <v>35000000</v>
      </c>
    </row>
    <row r="29" customFormat="false" ht="15" hidden="false" customHeight="false" outlineLevel="0" collapsed="false">
      <c r="C29" s="8" t="s">
        <v>223</v>
      </c>
      <c r="G29" s="28" t="n">
        <v>5000000</v>
      </c>
    </row>
    <row r="30" customFormat="false" ht="15" hidden="false" customHeight="false" outlineLevel="0" collapsed="false">
      <c r="C30" s="8" t="s">
        <v>224</v>
      </c>
      <c r="G30" s="29" t="n">
        <f aca="false">G28+G29</f>
        <v>40000000</v>
      </c>
    </row>
    <row r="31" customFormat="false" ht="15" hidden="false" customHeight="false" outlineLevel="0" collapsed="false">
      <c r="C31" s="8" t="s">
        <v>225</v>
      </c>
      <c r="G31" s="30" t="n">
        <f aca="false">G30-G22</f>
        <v>-9164500</v>
      </c>
    </row>
    <row r="32" customFormat="false" ht="15" hidden="false" customHeight="false" outlineLevel="0" collapsed="false">
      <c r="C32" s="8" t="s">
        <v>226</v>
      </c>
      <c r="G32" s="27" t="n">
        <f aca="false">IF(G27&gt;0,ROUNDUP((G22-G29)/G27,0),"")</f>
        <v>127</v>
      </c>
    </row>
    <row r="34" customFormat="false" ht="15" hidden="false" customHeight="false" outlineLevel="0" collapsed="false">
      <c r="B34" s="31" t="s">
        <v>227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0"/>
    <col collapsed="false" customWidth="true" hidden="false" outlineLevel="0" max="3" min="3" style="0" width="54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15"/>
    <col collapsed="false" customWidth="true" hidden="false" outlineLevel="0" max="8" min="8" style="0" width="13"/>
    <col collapsed="false" customWidth="true" hidden="false" outlineLevel="0" max="9" min="9" style="0" width="30"/>
  </cols>
  <sheetData>
    <row r="1" customFormat="false" ht="17.35" hidden="false" customHeight="false" outlineLevel="0" collapsed="false">
      <c r="A1" s="1" t="s">
        <v>228</v>
      </c>
    </row>
    <row r="2" customFormat="false" ht="15" hidden="false" customHeight="false" outlineLevel="0" collapsed="false">
      <c r="A2" s="2" t="s">
        <v>229</v>
      </c>
    </row>
    <row r="3" customFormat="false" ht="15" hidden="false" customHeight="false" outlineLevel="0" collapsed="false">
      <c r="B3" s="8" t="s">
        <v>230</v>
      </c>
      <c r="C3" s="32" t="str">
        <f aca="false">COUNTIF(H6:H53,"Selesai")&amp;" dari "&amp;COUNTA(C6:C53)&amp;" tugas ("&amp;TEXT(COUNTIF(H6:H53,"Selesai")/MAX(1,COUNTA(C6:C53)),"0%")&amp;")"</f>
        <v>0 dari 43 tugas (0%)</v>
      </c>
    </row>
    <row r="4" customFormat="false" ht="15" hidden="false" customHeight="false" outlineLevel="0" collapsed="false">
      <c r="B4" s="8" t="s">
        <v>231</v>
      </c>
      <c r="C4" s="33" t="str">
        <f aca="true">SUMPRODUCT((G6:G53&lt;&gt;"")*(G6:G53&lt;TODAY())*(H6:H53&lt;&gt;"Selesai")*(C6:C53&lt;&gt;""))&amp;" tugas"</f>
        <v>0 tugas</v>
      </c>
    </row>
    <row r="5" customFormat="false" ht="30" hidden="false" customHeight="true" outlineLevel="0" collapsed="false">
      <c r="A5" s="9" t="s">
        <v>32</v>
      </c>
      <c r="B5" s="9" t="s">
        <v>232</v>
      </c>
      <c r="C5" s="9" t="s">
        <v>233</v>
      </c>
      <c r="D5" s="9" t="s">
        <v>234</v>
      </c>
      <c r="E5" s="9" t="s">
        <v>106</v>
      </c>
      <c r="F5" s="9" t="s">
        <v>235</v>
      </c>
      <c r="G5" s="9" t="s">
        <v>236</v>
      </c>
      <c r="H5" s="9" t="s">
        <v>159</v>
      </c>
      <c r="I5" s="9" t="s">
        <v>28</v>
      </c>
    </row>
    <row r="6" customFormat="false" ht="23.85" hidden="false" customHeight="false" outlineLevel="0" collapsed="false">
      <c r="A6" s="10" t="n">
        <v>1</v>
      </c>
      <c r="B6" s="34" t="s">
        <v>237</v>
      </c>
      <c r="C6" s="34" t="s">
        <v>238</v>
      </c>
      <c r="D6" s="34" t="s">
        <v>239</v>
      </c>
      <c r="E6" s="15"/>
      <c r="F6" s="22" t="n">
        <v>90</v>
      </c>
      <c r="G6" s="35" t="n">
        <f aca="false">'Info Acara'!$C$7-F6</f>
        <v>46296</v>
      </c>
      <c r="H6" s="14" t="s">
        <v>163</v>
      </c>
      <c r="I6" s="15"/>
    </row>
    <row r="7" customFormat="false" ht="23.85" hidden="false" customHeight="false" outlineLevel="0" collapsed="false">
      <c r="A7" s="10" t="n">
        <v>2</v>
      </c>
      <c r="B7" s="34" t="s">
        <v>237</v>
      </c>
      <c r="C7" s="34" t="s">
        <v>240</v>
      </c>
      <c r="D7" s="34" t="s">
        <v>239</v>
      </c>
      <c r="E7" s="15"/>
      <c r="F7" s="22" t="n">
        <v>88</v>
      </c>
      <c r="G7" s="35" t="n">
        <f aca="false">'Info Acara'!$C$7-F7</f>
        <v>46298</v>
      </c>
      <c r="H7" s="14" t="s">
        <v>163</v>
      </c>
      <c r="I7" s="15"/>
    </row>
    <row r="8" customFormat="false" ht="23.85" hidden="false" customHeight="false" outlineLevel="0" collapsed="false">
      <c r="A8" s="10" t="n">
        <v>3</v>
      </c>
      <c r="B8" s="34" t="s">
        <v>237</v>
      </c>
      <c r="C8" s="34" t="s">
        <v>241</v>
      </c>
      <c r="D8" s="34" t="s">
        <v>78</v>
      </c>
      <c r="E8" s="15"/>
      <c r="F8" s="22" t="n">
        <v>85</v>
      </c>
      <c r="G8" s="35" t="n">
        <f aca="false">'Info Acara'!$C$7-F8</f>
        <v>46301</v>
      </c>
      <c r="H8" s="14" t="s">
        <v>163</v>
      </c>
      <c r="I8" s="15"/>
    </row>
    <row r="9" customFormat="false" ht="23.85" hidden="false" customHeight="false" outlineLevel="0" collapsed="false">
      <c r="A9" s="10" t="n">
        <v>4</v>
      </c>
      <c r="B9" s="34" t="s">
        <v>237</v>
      </c>
      <c r="C9" s="34" t="s">
        <v>242</v>
      </c>
      <c r="D9" s="34" t="s">
        <v>80</v>
      </c>
      <c r="E9" s="15"/>
      <c r="F9" s="22" t="n">
        <v>80</v>
      </c>
      <c r="G9" s="35" t="n">
        <f aca="false">'Info Acara'!$C$7-F9</f>
        <v>46306</v>
      </c>
      <c r="H9" s="14" t="s">
        <v>163</v>
      </c>
      <c r="I9" s="15"/>
    </row>
    <row r="10" customFormat="false" ht="23.85" hidden="false" customHeight="false" outlineLevel="0" collapsed="false">
      <c r="A10" s="10" t="n">
        <v>5</v>
      </c>
      <c r="B10" s="34" t="s">
        <v>237</v>
      </c>
      <c r="C10" s="34" t="s">
        <v>243</v>
      </c>
      <c r="D10" s="34" t="s">
        <v>107</v>
      </c>
      <c r="E10" s="15"/>
      <c r="F10" s="22" t="n">
        <v>78</v>
      </c>
      <c r="G10" s="35" t="n">
        <f aca="false">'Info Acara'!$C$7-F10</f>
        <v>46308</v>
      </c>
      <c r="H10" s="14" t="s">
        <v>163</v>
      </c>
      <c r="I10" s="15"/>
    </row>
    <row r="11" customFormat="false" ht="23.85" hidden="false" customHeight="false" outlineLevel="0" collapsed="false">
      <c r="A11" s="10" t="n">
        <v>6</v>
      </c>
      <c r="B11" s="34" t="s">
        <v>237</v>
      </c>
      <c r="C11" s="34" t="s">
        <v>244</v>
      </c>
      <c r="D11" s="34" t="s">
        <v>245</v>
      </c>
      <c r="E11" s="15"/>
      <c r="F11" s="22" t="n">
        <v>75</v>
      </c>
      <c r="G11" s="35" t="n">
        <f aca="false">'Info Acara'!$C$7-F11</f>
        <v>46311</v>
      </c>
      <c r="H11" s="14" t="s">
        <v>163</v>
      </c>
      <c r="I11" s="15"/>
    </row>
    <row r="12" customFormat="false" ht="23.85" hidden="false" customHeight="false" outlineLevel="0" collapsed="false">
      <c r="A12" s="10" t="n">
        <v>7</v>
      </c>
      <c r="B12" s="34" t="s">
        <v>237</v>
      </c>
      <c r="C12" s="34" t="s">
        <v>246</v>
      </c>
      <c r="D12" s="34" t="s">
        <v>247</v>
      </c>
      <c r="E12" s="15"/>
      <c r="F12" s="22" t="n">
        <v>70</v>
      </c>
      <c r="G12" s="35" t="n">
        <f aca="false">'Info Acara'!$C$7-F12</f>
        <v>46316</v>
      </c>
      <c r="H12" s="14" t="s">
        <v>163</v>
      </c>
      <c r="I12" s="15"/>
    </row>
    <row r="13" customFormat="false" ht="23.85" hidden="false" customHeight="false" outlineLevel="0" collapsed="false">
      <c r="A13" s="10" t="n">
        <v>8</v>
      </c>
      <c r="B13" s="34" t="s">
        <v>237</v>
      </c>
      <c r="C13" s="34" t="s">
        <v>248</v>
      </c>
      <c r="D13" s="34" t="s">
        <v>249</v>
      </c>
      <c r="E13" s="15"/>
      <c r="F13" s="22" t="n">
        <v>65</v>
      </c>
      <c r="G13" s="35" t="n">
        <f aca="false">'Info Acara'!$C$7-F13</f>
        <v>46321</v>
      </c>
      <c r="H13" s="14" t="s">
        <v>163</v>
      </c>
      <c r="I13" s="15"/>
    </row>
    <row r="14" customFormat="false" ht="23.85" hidden="false" customHeight="false" outlineLevel="0" collapsed="false">
      <c r="A14" s="10" t="n">
        <v>9</v>
      </c>
      <c r="B14" s="34" t="s">
        <v>237</v>
      </c>
      <c r="C14" s="34" t="s">
        <v>250</v>
      </c>
      <c r="D14" s="34" t="s">
        <v>78</v>
      </c>
      <c r="E14" s="15"/>
      <c r="F14" s="22" t="n">
        <v>60</v>
      </c>
      <c r="G14" s="35" t="n">
        <f aca="false">'Info Acara'!$C$7-F14</f>
        <v>46326</v>
      </c>
      <c r="H14" s="14" t="s">
        <v>163</v>
      </c>
      <c r="I14" s="15"/>
    </row>
    <row r="15" customFormat="false" ht="23.85" hidden="false" customHeight="false" outlineLevel="0" collapsed="false">
      <c r="A15" s="10" t="n">
        <v>10</v>
      </c>
      <c r="B15" s="34" t="s">
        <v>251</v>
      </c>
      <c r="C15" s="34" t="s">
        <v>252</v>
      </c>
      <c r="D15" s="34" t="s">
        <v>253</v>
      </c>
      <c r="E15" s="15"/>
      <c r="F15" s="22" t="n">
        <v>60</v>
      </c>
      <c r="G15" s="35" t="n">
        <f aca="false">'Info Acara'!$C$7-F15</f>
        <v>46326</v>
      </c>
      <c r="H15" s="14" t="s">
        <v>163</v>
      </c>
      <c r="I15" s="15"/>
    </row>
    <row r="16" customFormat="false" ht="23.85" hidden="false" customHeight="false" outlineLevel="0" collapsed="false">
      <c r="A16" s="10" t="n">
        <v>11</v>
      </c>
      <c r="B16" s="34" t="s">
        <v>251</v>
      </c>
      <c r="C16" s="34" t="s">
        <v>254</v>
      </c>
      <c r="D16" s="34" t="s">
        <v>210</v>
      </c>
      <c r="E16" s="15"/>
      <c r="F16" s="22" t="n">
        <v>58</v>
      </c>
      <c r="G16" s="35" t="n">
        <f aca="false">'Info Acara'!$C$7-F16</f>
        <v>46328</v>
      </c>
      <c r="H16" s="14" t="s">
        <v>163</v>
      </c>
      <c r="I16" s="15"/>
    </row>
    <row r="17" customFormat="false" ht="23.85" hidden="false" customHeight="false" outlineLevel="0" collapsed="false">
      <c r="A17" s="10" t="n">
        <v>12</v>
      </c>
      <c r="B17" s="34" t="s">
        <v>251</v>
      </c>
      <c r="C17" s="34" t="s">
        <v>255</v>
      </c>
      <c r="D17" s="34" t="s">
        <v>249</v>
      </c>
      <c r="E17" s="15"/>
      <c r="F17" s="22" t="n">
        <v>55</v>
      </c>
      <c r="G17" s="35" t="n">
        <f aca="false">'Info Acara'!$C$7-F17</f>
        <v>46331</v>
      </c>
      <c r="H17" s="14" t="s">
        <v>163</v>
      </c>
      <c r="I17" s="15"/>
    </row>
    <row r="18" customFormat="false" ht="23.85" hidden="false" customHeight="false" outlineLevel="0" collapsed="false">
      <c r="A18" s="10" t="n">
        <v>13</v>
      </c>
      <c r="B18" s="34" t="s">
        <v>251</v>
      </c>
      <c r="C18" s="34" t="s">
        <v>256</v>
      </c>
      <c r="D18" s="34" t="s">
        <v>249</v>
      </c>
      <c r="E18" s="15"/>
      <c r="F18" s="22" t="n">
        <v>50</v>
      </c>
      <c r="G18" s="35" t="n">
        <f aca="false">'Info Acara'!$C$7-F18</f>
        <v>46336</v>
      </c>
      <c r="H18" s="14" t="s">
        <v>163</v>
      </c>
      <c r="I18" s="15"/>
    </row>
    <row r="19" customFormat="false" ht="23.85" hidden="false" customHeight="false" outlineLevel="0" collapsed="false">
      <c r="A19" s="10" t="n">
        <v>14</v>
      </c>
      <c r="B19" s="34" t="s">
        <v>251</v>
      </c>
      <c r="C19" s="34" t="s">
        <v>257</v>
      </c>
      <c r="D19" s="34" t="s">
        <v>247</v>
      </c>
      <c r="E19" s="15"/>
      <c r="F19" s="22" t="n">
        <v>45</v>
      </c>
      <c r="G19" s="35" t="n">
        <f aca="false">'Info Acara'!$C$7-F19</f>
        <v>46341</v>
      </c>
      <c r="H19" s="14" t="s">
        <v>163</v>
      </c>
      <c r="I19" s="15"/>
    </row>
    <row r="20" customFormat="false" ht="23.85" hidden="false" customHeight="false" outlineLevel="0" collapsed="false">
      <c r="A20" s="10" t="n">
        <v>15</v>
      </c>
      <c r="B20" s="34" t="s">
        <v>251</v>
      </c>
      <c r="C20" s="34" t="s">
        <v>258</v>
      </c>
      <c r="D20" s="34" t="s">
        <v>245</v>
      </c>
      <c r="E20" s="15"/>
      <c r="F20" s="22" t="n">
        <v>45</v>
      </c>
      <c r="G20" s="35" t="n">
        <f aca="false">'Info Acara'!$C$7-F20</f>
        <v>46341</v>
      </c>
      <c r="H20" s="14" t="s">
        <v>163</v>
      </c>
      <c r="I20" s="15"/>
    </row>
    <row r="21" customFormat="false" ht="23.85" hidden="false" customHeight="false" outlineLevel="0" collapsed="false">
      <c r="A21" s="10" t="n">
        <v>16</v>
      </c>
      <c r="B21" s="34" t="s">
        <v>251</v>
      </c>
      <c r="C21" s="34" t="s">
        <v>259</v>
      </c>
      <c r="D21" s="34" t="s">
        <v>245</v>
      </c>
      <c r="E21" s="15"/>
      <c r="F21" s="22" t="n">
        <v>40</v>
      </c>
      <c r="G21" s="35" t="n">
        <f aca="false">'Info Acara'!$C$7-F21</f>
        <v>46346</v>
      </c>
      <c r="H21" s="14" t="s">
        <v>163</v>
      </c>
      <c r="I21" s="15"/>
    </row>
    <row r="22" customFormat="false" ht="23.85" hidden="false" customHeight="false" outlineLevel="0" collapsed="false">
      <c r="A22" s="10" t="n">
        <v>17</v>
      </c>
      <c r="B22" s="34" t="s">
        <v>251</v>
      </c>
      <c r="C22" s="34" t="s">
        <v>260</v>
      </c>
      <c r="D22" s="34" t="s">
        <v>107</v>
      </c>
      <c r="E22" s="15"/>
      <c r="F22" s="22" t="n">
        <v>40</v>
      </c>
      <c r="G22" s="35" t="n">
        <f aca="false">'Info Acara'!$C$7-F22</f>
        <v>46346</v>
      </c>
      <c r="H22" s="14" t="s">
        <v>163</v>
      </c>
      <c r="I22" s="15"/>
    </row>
    <row r="23" customFormat="false" ht="23.85" hidden="false" customHeight="false" outlineLevel="0" collapsed="false">
      <c r="A23" s="10" t="n">
        <v>18</v>
      </c>
      <c r="B23" s="34" t="s">
        <v>251</v>
      </c>
      <c r="C23" s="34" t="s">
        <v>261</v>
      </c>
      <c r="D23" s="34" t="s">
        <v>262</v>
      </c>
      <c r="E23" s="15"/>
      <c r="F23" s="22" t="n">
        <v>35</v>
      </c>
      <c r="G23" s="35" t="n">
        <f aca="false">'Info Acara'!$C$7-F23</f>
        <v>46351</v>
      </c>
      <c r="H23" s="14" t="s">
        <v>163</v>
      </c>
      <c r="I23" s="15"/>
    </row>
    <row r="24" customFormat="false" ht="15" hidden="false" customHeight="false" outlineLevel="0" collapsed="false">
      <c r="A24" s="10" t="n">
        <v>19</v>
      </c>
      <c r="B24" s="34" t="s">
        <v>263</v>
      </c>
      <c r="C24" s="34" t="s">
        <v>264</v>
      </c>
      <c r="D24" s="34" t="s">
        <v>253</v>
      </c>
      <c r="E24" s="15"/>
      <c r="F24" s="22" t="n">
        <v>21</v>
      </c>
      <c r="G24" s="35" t="n">
        <f aca="false">'Info Acara'!$C$7-F24</f>
        <v>46365</v>
      </c>
      <c r="H24" s="14" t="s">
        <v>163</v>
      </c>
      <c r="I24" s="15"/>
    </row>
    <row r="25" customFormat="false" ht="23.85" hidden="false" customHeight="false" outlineLevel="0" collapsed="false">
      <c r="A25" s="10" t="n">
        <v>20</v>
      </c>
      <c r="B25" s="34" t="s">
        <v>263</v>
      </c>
      <c r="C25" s="34" t="s">
        <v>265</v>
      </c>
      <c r="D25" s="34" t="s">
        <v>194</v>
      </c>
      <c r="E25" s="15"/>
      <c r="F25" s="22" t="n">
        <v>14</v>
      </c>
      <c r="G25" s="35" t="n">
        <f aca="false">'Info Acara'!$C$7-F25</f>
        <v>46372</v>
      </c>
      <c r="H25" s="14" t="s">
        <v>163</v>
      </c>
      <c r="I25" s="15"/>
    </row>
    <row r="26" customFormat="false" ht="15" hidden="false" customHeight="false" outlineLevel="0" collapsed="false">
      <c r="A26" s="10" t="n">
        <v>21</v>
      </c>
      <c r="B26" s="34" t="s">
        <v>263</v>
      </c>
      <c r="C26" s="34" t="s">
        <v>266</v>
      </c>
      <c r="D26" s="34" t="s">
        <v>107</v>
      </c>
      <c r="E26" s="15"/>
      <c r="F26" s="22" t="n">
        <v>14</v>
      </c>
      <c r="G26" s="35" t="n">
        <f aca="false">'Info Acara'!$C$7-F26</f>
        <v>46372</v>
      </c>
      <c r="H26" s="14" t="s">
        <v>163</v>
      </c>
      <c r="I26" s="15"/>
    </row>
    <row r="27" customFormat="false" ht="15" hidden="false" customHeight="false" outlineLevel="0" collapsed="false">
      <c r="A27" s="10" t="n">
        <v>22</v>
      </c>
      <c r="B27" s="34" t="s">
        <v>263</v>
      </c>
      <c r="C27" s="34" t="s">
        <v>267</v>
      </c>
      <c r="D27" s="34" t="s">
        <v>268</v>
      </c>
      <c r="E27" s="15"/>
      <c r="F27" s="22" t="n">
        <v>10</v>
      </c>
      <c r="G27" s="35" t="n">
        <f aca="false">'Info Acara'!$C$7-F27</f>
        <v>46376</v>
      </c>
      <c r="H27" s="14" t="s">
        <v>163</v>
      </c>
      <c r="I27" s="15"/>
    </row>
    <row r="28" customFormat="false" ht="15" hidden="false" customHeight="false" outlineLevel="0" collapsed="false">
      <c r="A28" s="10" t="n">
        <v>23</v>
      </c>
      <c r="B28" s="34" t="s">
        <v>263</v>
      </c>
      <c r="C28" s="34" t="s">
        <v>269</v>
      </c>
      <c r="D28" s="34" t="s">
        <v>253</v>
      </c>
      <c r="E28" s="15"/>
      <c r="F28" s="22" t="n">
        <v>7</v>
      </c>
      <c r="G28" s="35" t="n">
        <f aca="false">'Info Acara'!$C$7-F28</f>
        <v>46379</v>
      </c>
      <c r="H28" s="14" t="s">
        <v>163</v>
      </c>
      <c r="I28" s="15"/>
    </row>
    <row r="29" customFormat="false" ht="15" hidden="false" customHeight="false" outlineLevel="0" collapsed="false">
      <c r="A29" s="10" t="n">
        <v>24</v>
      </c>
      <c r="B29" s="34" t="s">
        <v>263</v>
      </c>
      <c r="C29" s="34" t="s">
        <v>270</v>
      </c>
      <c r="D29" s="34" t="s">
        <v>245</v>
      </c>
      <c r="E29" s="15"/>
      <c r="F29" s="22" t="n">
        <v>7</v>
      </c>
      <c r="G29" s="35" t="n">
        <f aca="false">'Info Acara'!$C$7-F29</f>
        <v>46379</v>
      </c>
      <c r="H29" s="14" t="s">
        <v>163</v>
      </c>
      <c r="I29" s="15"/>
    </row>
    <row r="30" customFormat="false" ht="15" hidden="false" customHeight="false" outlineLevel="0" collapsed="false">
      <c r="A30" s="10" t="n">
        <v>25</v>
      </c>
      <c r="B30" s="34" t="s">
        <v>271</v>
      </c>
      <c r="C30" s="34" t="s">
        <v>272</v>
      </c>
      <c r="D30" s="34" t="s">
        <v>273</v>
      </c>
      <c r="E30" s="15"/>
      <c r="F30" s="22" t="n">
        <v>3</v>
      </c>
      <c r="G30" s="35" t="n">
        <f aca="false">'Info Acara'!$C$7-F30</f>
        <v>46383</v>
      </c>
      <c r="H30" s="14" t="s">
        <v>163</v>
      </c>
      <c r="I30" s="15"/>
    </row>
    <row r="31" customFormat="false" ht="15" hidden="false" customHeight="false" outlineLevel="0" collapsed="false">
      <c r="A31" s="10" t="n">
        <v>26</v>
      </c>
      <c r="B31" s="34" t="s">
        <v>271</v>
      </c>
      <c r="C31" s="34" t="s">
        <v>274</v>
      </c>
      <c r="D31" s="34" t="s">
        <v>107</v>
      </c>
      <c r="E31" s="15"/>
      <c r="F31" s="22" t="n">
        <v>2</v>
      </c>
      <c r="G31" s="35" t="n">
        <f aca="false">'Info Acara'!$C$7-F31</f>
        <v>46384</v>
      </c>
      <c r="H31" s="14" t="s">
        <v>163</v>
      </c>
      <c r="I31" s="15"/>
    </row>
    <row r="32" customFormat="false" ht="15" hidden="false" customHeight="false" outlineLevel="0" collapsed="false">
      <c r="A32" s="10" t="n">
        <v>27</v>
      </c>
      <c r="B32" s="34" t="s">
        <v>271</v>
      </c>
      <c r="C32" s="34" t="s">
        <v>275</v>
      </c>
      <c r="D32" s="34" t="s">
        <v>239</v>
      </c>
      <c r="E32" s="15"/>
      <c r="F32" s="22" t="n">
        <v>1</v>
      </c>
      <c r="G32" s="35" t="n">
        <f aca="false">'Info Acara'!$C$7-F32</f>
        <v>46385</v>
      </c>
      <c r="H32" s="14" t="s">
        <v>163</v>
      </c>
      <c r="I32" s="15"/>
    </row>
    <row r="33" customFormat="false" ht="15" hidden="false" customHeight="false" outlineLevel="0" collapsed="false">
      <c r="A33" s="10" t="n">
        <v>28</v>
      </c>
      <c r="B33" s="34" t="s">
        <v>271</v>
      </c>
      <c r="C33" s="34" t="s">
        <v>276</v>
      </c>
      <c r="D33" s="34" t="s">
        <v>277</v>
      </c>
      <c r="E33" s="15"/>
      <c r="F33" s="22" t="n">
        <v>1</v>
      </c>
      <c r="G33" s="35" t="n">
        <f aca="false">'Info Acara'!$C$7-F33</f>
        <v>46385</v>
      </c>
      <c r="H33" s="14" t="s">
        <v>163</v>
      </c>
      <c r="I33" s="15"/>
    </row>
    <row r="34" customFormat="false" ht="15" hidden="false" customHeight="false" outlineLevel="0" collapsed="false">
      <c r="A34" s="10" t="n">
        <v>29</v>
      </c>
      <c r="B34" s="34" t="s">
        <v>271</v>
      </c>
      <c r="C34" s="34" t="s">
        <v>278</v>
      </c>
      <c r="D34" s="34" t="s">
        <v>107</v>
      </c>
      <c r="E34" s="15"/>
      <c r="F34" s="22" t="n">
        <v>1</v>
      </c>
      <c r="G34" s="35" t="n">
        <f aca="false">'Info Acara'!$C$7-F34</f>
        <v>46385</v>
      </c>
      <c r="H34" s="14" t="s">
        <v>163</v>
      </c>
      <c r="I34" s="15"/>
    </row>
    <row r="35" customFormat="false" ht="15" hidden="false" customHeight="false" outlineLevel="0" collapsed="false">
      <c r="A35" s="10" t="n">
        <v>30</v>
      </c>
      <c r="B35" s="34" t="s">
        <v>279</v>
      </c>
      <c r="C35" s="34" t="s">
        <v>280</v>
      </c>
      <c r="D35" s="34" t="s">
        <v>110</v>
      </c>
      <c r="E35" s="15"/>
      <c r="F35" s="22" t="n">
        <v>0</v>
      </c>
      <c r="G35" s="35" t="n">
        <f aca="false">'Info Acara'!$C$7-F35</f>
        <v>46386</v>
      </c>
      <c r="H35" s="14" t="s">
        <v>163</v>
      </c>
      <c r="I35" s="15"/>
    </row>
    <row r="36" customFormat="false" ht="15" hidden="false" customHeight="false" outlineLevel="0" collapsed="false">
      <c r="A36" s="10" t="n">
        <v>31</v>
      </c>
      <c r="B36" s="34" t="s">
        <v>279</v>
      </c>
      <c r="C36" s="34" t="s">
        <v>281</v>
      </c>
      <c r="D36" s="34" t="s">
        <v>253</v>
      </c>
      <c r="E36" s="15"/>
      <c r="F36" s="22" t="n">
        <v>0</v>
      </c>
      <c r="G36" s="35" t="n">
        <f aca="false">'Info Acara'!$C$7-F36</f>
        <v>46386</v>
      </c>
      <c r="H36" s="14" t="s">
        <v>163</v>
      </c>
      <c r="I36" s="15"/>
    </row>
    <row r="37" customFormat="false" ht="15" hidden="false" customHeight="false" outlineLevel="0" collapsed="false">
      <c r="A37" s="10" t="n">
        <v>32</v>
      </c>
      <c r="B37" s="34" t="s">
        <v>279</v>
      </c>
      <c r="C37" s="34" t="s">
        <v>282</v>
      </c>
      <c r="D37" s="34" t="s">
        <v>245</v>
      </c>
      <c r="E37" s="15"/>
      <c r="F37" s="22" t="n">
        <v>0</v>
      </c>
      <c r="G37" s="35" t="n">
        <f aca="false">'Info Acara'!$C$7-F37</f>
        <v>46386</v>
      </c>
      <c r="H37" s="14" t="s">
        <v>163</v>
      </c>
      <c r="I37" s="15"/>
    </row>
    <row r="38" customFormat="false" ht="15" hidden="false" customHeight="false" outlineLevel="0" collapsed="false">
      <c r="A38" s="10" t="n">
        <v>33</v>
      </c>
      <c r="B38" s="34" t="s">
        <v>279</v>
      </c>
      <c r="C38" s="34" t="s">
        <v>283</v>
      </c>
      <c r="D38" s="34" t="s">
        <v>210</v>
      </c>
      <c r="E38" s="15"/>
      <c r="F38" s="22" t="n">
        <v>0</v>
      </c>
      <c r="G38" s="35" t="n">
        <f aca="false">'Info Acara'!$C$7-F38</f>
        <v>46386</v>
      </c>
      <c r="H38" s="14" t="s">
        <v>163</v>
      </c>
      <c r="I38" s="15"/>
    </row>
    <row r="39" customFormat="false" ht="15" hidden="false" customHeight="false" outlineLevel="0" collapsed="false">
      <c r="A39" s="10" t="n">
        <v>34</v>
      </c>
      <c r="B39" s="34" t="s">
        <v>279</v>
      </c>
      <c r="C39" s="34" t="s">
        <v>284</v>
      </c>
      <c r="D39" s="34" t="s">
        <v>194</v>
      </c>
      <c r="E39" s="15"/>
      <c r="F39" s="22" t="n">
        <v>0</v>
      </c>
      <c r="G39" s="35" t="n">
        <f aca="false">'Info Acara'!$C$7-F39</f>
        <v>46386</v>
      </c>
      <c r="H39" s="14" t="s">
        <v>163</v>
      </c>
      <c r="I39" s="15"/>
    </row>
    <row r="40" customFormat="false" ht="15" hidden="false" customHeight="false" outlineLevel="0" collapsed="false">
      <c r="A40" s="10" t="n">
        <v>35</v>
      </c>
      <c r="B40" s="34" t="s">
        <v>279</v>
      </c>
      <c r="C40" s="34" t="s">
        <v>285</v>
      </c>
      <c r="D40" s="34" t="s">
        <v>245</v>
      </c>
      <c r="E40" s="15"/>
      <c r="F40" s="22" t="n">
        <v>0</v>
      </c>
      <c r="G40" s="35" t="n">
        <f aca="false">'Info Acara'!$C$7-F40</f>
        <v>46386</v>
      </c>
      <c r="H40" s="14" t="s">
        <v>163</v>
      </c>
      <c r="I40" s="15"/>
    </row>
    <row r="41" customFormat="false" ht="23.85" hidden="false" customHeight="false" outlineLevel="0" collapsed="false">
      <c r="A41" s="10" t="n">
        <v>36</v>
      </c>
      <c r="B41" s="34" t="s">
        <v>279</v>
      </c>
      <c r="C41" s="34" t="s">
        <v>286</v>
      </c>
      <c r="D41" s="34" t="s">
        <v>287</v>
      </c>
      <c r="E41" s="15"/>
      <c r="F41" s="22" t="n">
        <v>0</v>
      </c>
      <c r="G41" s="35" t="n">
        <f aca="false">'Info Acara'!$C$7-F41</f>
        <v>46386</v>
      </c>
      <c r="H41" s="14" t="s">
        <v>163</v>
      </c>
      <c r="I41" s="15"/>
    </row>
    <row r="42" customFormat="false" ht="15" hidden="false" customHeight="false" outlineLevel="0" collapsed="false">
      <c r="A42" s="10" t="n">
        <v>37</v>
      </c>
      <c r="B42" s="34" t="s">
        <v>288</v>
      </c>
      <c r="C42" s="34" t="s">
        <v>289</v>
      </c>
      <c r="D42" s="34" t="s">
        <v>80</v>
      </c>
      <c r="E42" s="15"/>
      <c r="F42" s="22" t="n">
        <v>-3</v>
      </c>
      <c r="G42" s="35" t="n">
        <f aca="false">'Info Acara'!$C$7-F42</f>
        <v>46389</v>
      </c>
      <c r="H42" s="14" t="s">
        <v>163</v>
      </c>
      <c r="I42" s="15"/>
    </row>
    <row r="43" customFormat="false" ht="15" hidden="false" customHeight="false" outlineLevel="0" collapsed="false">
      <c r="A43" s="10" t="n">
        <v>38</v>
      </c>
      <c r="B43" s="34" t="s">
        <v>288</v>
      </c>
      <c r="C43" s="34" t="s">
        <v>290</v>
      </c>
      <c r="D43" s="34" t="s">
        <v>253</v>
      </c>
      <c r="E43" s="15"/>
      <c r="F43" s="22" t="n">
        <v>-3</v>
      </c>
      <c r="G43" s="35" t="n">
        <f aca="false">'Info Acara'!$C$7-F43</f>
        <v>46389</v>
      </c>
      <c r="H43" s="14" t="s">
        <v>163</v>
      </c>
      <c r="I43" s="15"/>
    </row>
    <row r="44" customFormat="false" ht="15" hidden="false" customHeight="false" outlineLevel="0" collapsed="false">
      <c r="A44" s="10" t="n">
        <v>39</v>
      </c>
      <c r="B44" s="34" t="s">
        <v>288</v>
      </c>
      <c r="C44" s="34" t="s">
        <v>291</v>
      </c>
      <c r="D44" s="34" t="s">
        <v>249</v>
      </c>
      <c r="E44" s="15"/>
      <c r="F44" s="22" t="n">
        <v>-3</v>
      </c>
      <c r="G44" s="35" t="n">
        <f aca="false">'Info Acara'!$C$7-F44</f>
        <v>46389</v>
      </c>
      <c r="H44" s="14" t="s">
        <v>163</v>
      </c>
      <c r="I44" s="15"/>
    </row>
    <row r="45" customFormat="false" ht="15" hidden="false" customHeight="false" outlineLevel="0" collapsed="false">
      <c r="A45" s="10" t="n">
        <v>40</v>
      </c>
      <c r="B45" s="34" t="s">
        <v>288</v>
      </c>
      <c r="C45" s="34" t="s">
        <v>292</v>
      </c>
      <c r="D45" s="34" t="s">
        <v>239</v>
      </c>
      <c r="E45" s="15"/>
      <c r="F45" s="22" t="n">
        <v>-5</v>
      </c>
      <c r="G45" s="35" t="n">
        <f aca="false">'Info Acara'!$C$7-F45</f>
        <v>46391</v>
      </c>
      <c r="H45" s="14" t="s">
        <v>163</v>
      </c>
      <c r="I45" s="15"/>
    </row>
    <row r="46" customFormat="false" ht="15" hidden="false" customHeight="false" outlineLevel="0" collapsed="false">
      <c r="A46" s="10" t="n">
        <v>41</v>
      </c>
      <c r="B46" s="34" t="s">
        <v>288</v>
      </c>
      <c r="C46" s="34" t="s">
        <v>293</v>
      </c>
      <c r="D46" s="34" t="s">
        <v>245</v>
      </c>
      <c r="E46" s="15"/>
      <c r="F46" s="22" t="n">
        <v>-7</v>
      </c>
      <c r="G46" s="35" t="n">
        <f aca="false">'Info Acara'!$C$7-F46</f>
        <v>46393</v>
      </c>
      <c r="H46" s="14" t="s">
        <v>163</v>
      </c>
      <c r="I46" s="15"/>
    </row>
    <row r="47" customFormat="false" ht="23.85" hidden="false" customHeight="false" outlineLevel="0" collapsed="false">
      <c r="A47" s="10" t="n">
        <v>42</v>
      </c>
      <c r="B47" s="34" t="s">
        <v>288</v>
      </c>
      <c r="C47" s="34" t="s">
        <v>294</v>
      </c>
      <c r="D47" s="34" t="s">
        <v>295</v>
      </c>
      <c r="E47" s="15"/>
      <c r="F47" s="22" t="n">
        <v>-14</v>
      </c>
      <c r="G47" s="35" t="n">
        <f aca="false">'Info Acara'!$C$7-F47</f>
        <v>46400</v>
      </c>
      <c r="H47" s="14" t="s">
        <v>163</v>
      </c>
      <c r="I47" s="15"/>
    </row>
    <row r="48" customFormat="false" ht="15" hidden="false" customHeight="false" outlineLevel="0" collapsed="false">
      <c r="A48" s="10" t="n">
        <v>43</v>
      </c>
      <c r="B48" s="34" t="s">
        <v>288</v>
      </c>
      <c r="C48" s="34" t="s">
        <v>296</v>
      </c>
      <c r="D48" s="34" t="s">
        <v>239</v>
      </c>
      <c r="E48" s="15"/>
      <c r="F48" s="22" t="n">
        <v>-14</v>
      </c>
      <c r="G48" s="35" t="n">
        <f aca="false">'Info Acara'!$C$7-F48</f>
        <v>46400</v>
      </c>
      <c r="H48" s="14" t="s">
        <v>163</v>
      </c>
      <c r="I48" s="15"/>
    </row>
    <row r="49" customFormat="false" ht="15" hidden="false" customHeight="false" outlineLevel="0" collapsed="false">
      <c r="A49" s="10" t="n">
        <v>44</v>
      </c>
      <c r="B49" s="11"/>
      <c r="C49" s="11"/>
      <c r="D49" s="11"/>
      <c r="E49" s="15"/>
      <c r="F49" s="14"/>
      <c r="G49" s="35" t="str">
        <f aca="false">IF(F49="","",'Info Acara'!$C$7-F49)</f>
        <v/>
      </c>
      <c r="H49" s="14" t="s">
        <v>163</v>
      </c>
      <c r="I49" s="15"/>
    </row>
    <row r="50" customFormat="false" ht="15" hidden="false" customHeight="false" outlineLevel="0" collapsed="false">
      <c r="A50" s="10" t="n">
        <v>45</v>
      </c>
      <c r="B50" s="11"/>
      <c r="C50" s="11"/>
      <c r="D50" s="11"/>
      <c r="E50" s="15"/>
      <c r="F50" s="14"/>
      <c r="G50" s="35" t="str">
        <f aca="false">IF(F50="","",'Info Acara'!$C$7-F50)</f>
        <v/>
      </c>
      <c r="H50" s="14" t="s">
        <v>163</v>
      </c>
      <c r="I50" s="15"/>
    </row>
    <row r="51" customFormat="false" ht="15" hidden="false" customHeight="false" outlineLevel="0" collapsed="false">
      <c r="A51" s="10" t="n">
        <v>46</v>
      </c>
      <c r="B51" s="11"/>
      <c r="C51" s="11"/>
      <c r="D51" s="11"/>
      <c r="E51" s="15"/>
      <c r="F51" s="14"/>
      <c r="G51" s="35" t="str">
        <f aca="false">IF(F51="","",'Info Acara'!$C$7-F51)</f>
        <v/>
      </c>
      <c r="H51" s="14" t="s">
        <v>163</v>
      </c>
      <c r="I51" s="15"/>
    </row>
    <row r="52" customFormat="false" ht="15" hidden="false" customHeight="false" outlineLevel="0" collapsed="false">
      <c r="A52" s="10" t="n">
        <v>47</v>
      </c>
      <c r="B52" s="11"/>
      <c r="C52" s="11"/>
      <c r="D52" s="11"/>
      <c r="E52" s="15"/>
      <c r="F52" s="14"/>
      <c r="G52" s="35" t="str">
        <f aca="false">IF(F52="","",'Info Acara'!$C$7-F52)</f>
        <v/>
      </c>
      <c r="H52" s="14" t="s">
        <v>163</v>
      </c>
      <c r="I52" s="15"/>
    </row>
    <row r="53" customFormat="false" ht="15" hidden="false" customHeight="false" outlineLevel="0" collapsed="false">
      <c r="A53" s="10" t="n">
        <v>48</v>
      </c>
      <c r="B53" s="11"/>
      <c r="C53" s="11"/>
      <c r="D53" s="11"/>
      <c r="E53" s="15"/>
      <c r="F53" s="14"/>
      <c r="G53" s="35" t="str">
        <f aca="false">IF(F53="","",'Info Acara'!$C$7-F53)</f>
        <v/>
      </c>
      <c r="H53" s="14" t="s">
        <v>163</v>
      </c>
      <c r="I53" s="15"/>
    </row>
  </sheetData>
  <conditionalFormatting sqref="H6:H53">
    <cfRule type="cellIs" priority="2" operator="equal" aboveAverage="0" equalAverage="0" bottom="0" percent="0" rank="0" text="" dxfId="0">
      <formula>"Selesai"</formula>
    </cfRule>
    <cfRule type="cellIs" priority="3" operator="equal" aboveAverage="0" equalAverage="0" bottom="0" percent="0" rank="0" text="" dxfId="1">
      <formula>"Proses"</formula>
    </cfRule>
    <cfRule type="cellIs" priority="4" operator="equal" aboveAverage="0" equalAverage="0" bottom="0" percent="0" rank="0" text="" dxfId="2">
      <formula>"Tertunda"</formula>
    </cfRule>
  </conditionalFormatting>
  <conditionalFormatting sqref="G6:G53">
    <cfRule type="expression" priority="5" aboveAverage="0" equalAverage="0" bottom="0" percent="0" rank="0" text="" dxfId="3">
      <formula>AND(G6&lt;&gt;"",G6&lt;TODAY(),H6&lt;&gt;"Selesai")</formula>
    </cfRule>
  </conditionalFormatting>
  <dataValidations count="1">
    <dataValidation allowBlank="false" errorStyle="stop" operator="between" showDropDown="false" showErrorMessage="false" showInputMessage="false" sqref="H6:H53" type="list">
      <formula1>"Belum,Proses,Selesai,Tertunda"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18"/>
    <col collapsed="false" customWidth="true" hidden="false" outlineLevel="0" max="9" min="9" style="0" width="12"/>
  </cols>
  <sheetData>
    <row r="1" customFormat="false" ht="17.35" hidden="false" customHeight="false" outlineLevel="0" collapsed="false">
      <c r="A1" s="1" t="s">
        <v>297</v>
      </c>
    </row>
    <row r="2" customFormat="false" ht="15" hidden="false" customHeight="false" outlineLevel="0" collapsed="false">
      <c r="A2" s="2" t="s">
        <v>298</v>
      </c>
    </row>
    <row r="4" customFormat="false" ht="30" hidden="false" customHeight="true" outlineLevel="0" collapsed="false">
      <c r="A4" s="9" t="s">
        <v>32</v>
      </c>
      <c r="B4" s="9" t="s">
        <v>299</v>
      </c>
      <c r="C4" s="9" t="s">
        <v>300</v>
      </c>
      <c r="D4" s="9" t="s">
        <v>301</v>
      </c>
      <c r="E4" s="9" t="s">
        <v>302</v>
      </c>
      <c r="F4" s="9" t="s">
        <v>303</v>
      </c>
      <c r="G4" s="9" t="s">
        <v>304</v>
      </c>
      <c r="H4" s="9" t="s">
        <v>106</v>
      </c>
      <c r="I4" s="9" t="s">
        <v>159</v>
      </c>
    </row>
    <row r="5" customFormat="false" ht="23.85" hidden="false" customHeight="false" outlineLevel="0" collapsed="false">
      <c r="A5" s="10" t="n">
        <v>1</v>
      </c>
      <c r="B5" s="12" t="s">
        <v>305</v>
      </c>
      <c r="C5" s="22" t="n">
        <v>2</v>
      </c>
      <c r="D5" s="22" t="n">
        <v>3</v>
      </c>
      <c r="E5" s="10" t="n">
        <f aca="false">IF(AND(C5&lt;&gt;"",D5&lt;&gt;""),C5*D5,"")</f>
        <v>6</v>
      </c>
      <c r="F5" s="36" t="str">
        <f aca="false">IF(E5="","",IF(E5&gt;=6,"Tinggi",IF(E5&gt;=3,"Sedang","Rendah")))</f>
        <v>Tinggi</v>
      </c>
      <c r="G5" s="12" t="s">
        <v>306</v>
      </c>
      <c r="H5" s="15"/>
      <c r="I5" s="14" t="s">
        <v>163</v>
      </c>
    </row>
    <row r="6" customFormat="false" ht="15" hidden="false" customHeight="false" outlineLevel="0" collapsed="false">
      <c r="A6" s="10" t="n">
        <v>2</v>
      </c>
      <c r="B6" s="12" t="s">
        <v>307</v>
      </c>
      <c r="C6" s="22" t="n">
        <v>1</v>
      </c>
      <c r="D6" s="22" t="n">
        <v>3</v>
      </c>
      <c r="E6" s="10" t="n">
        <f aca="false">IF(AND(C6&lt;&gt;"",D6&lt;&gt;""),C6*D6,"")</f>
        <v>3</v>
      </c>
      <c r="F6" s="36" t="str">
        <f aca="false">IF(E6="","",IF(E6&gt;=6,"Tinggi",IF(E6&gt;=3,"Sedang","Rendah")))</f>
        <v>Sedang</v>
      </c>
      <c r="G6" s="12" t="s">
        <v>308</v>
      </c>
      <c r="H6" s="15"/>
      <c r="I6" s="14" t="s">
        <v>163</v>
      </c>
    </row>
    <row r="7" customFormat="false" ht="23.85" hidden="false" customHeight="false" outlineLevel="0" collapsed="false">
      <c r="A7" s="10" t="n">
        <v>3</v>
      </c>
      <c r="B7" s="12" t="s">
        <v>309</v>
      </c>
      <c r="C7" s="22" t="n">
        <v>2</v>
      </c>
      <c r="D7" s="22" t="n">
        <v>2</v>
      </c>
      <c r="E7" s="10" t="n">
        <f aca="false">IF(AND(C7&lt;&gt;"",D7&lt;&gt;""),C7*D7,"")</f>
        <v>4</v>
      </c>
      <c r="F7" s="36" t="str">
        <f aca="false">IF(E7="","",IF(E7&gt;=6,"Tinggi",IF(E7&gt;=3,"Sedang","Rendah")))</f>
        <v>Sedang</v>
      </c>
      <c r="G7" s="12" t="s">
        <v>310</v>
      </c>
      <c r="H7" s="15"/>
      <c r="I7" s="14" t="s">
        <v>163</v>
      </c>
    </row>
    <row r="8" customFormat="false" ht="15" hidden="false" customHeight="false" outlineLevel="0" collapsed="false">
      <c r="A8" s="10" t="n">
        <v>4</v>
      </c>
      <c r="B8" s="12" t="s">
        <v>311</v>
      </c>
      <c r="C8" s="22" t="n">
        <v>2</v>
      </c>
      <c r="D8" s="22" t="n">
        <v>2</v>
      </c>
      <c r="E8" s="10" t="n">
        <f aca="false">IF(AND(C8&lt;&gt;"",D8&lt;&gt;""),C8*D8,"")</f>
        <v>4</v>
      </c>
      <c r="F8" s="36" t="str">
        <f aca="false">IF(E8="","",IF(E8&gt;=6,"Tinggi",IF(E8&gt;=3,"Sedang","Rendah")))</f>
        <v>Sedang</v>
      </c>
      <c r="G8" s="12" t="s">
        <v>312</v>
      </c>
      <c r="H8" s="15"/>
      <c r="I8" s="14" t="s">
        <v>163</v>
      </c>
    </row>
    <row r="9" customFormat="false" ht="15" hidden="false" customHeight="false" outlineLevel="0" collapsed="false">
      <c r="A9" s="10" t="n">
        <v>5</v>
      </c>
      <c r="B9" s="12" t="s">
        <v>313</v>
      </c>
      <c r="C9" s="22" t="n">
        <v>3</v>
      </c>
      <c r="D9" s="22" t="n">
        <v>1</v>
      </c>
      <c r="E9" s="10" t="n">
        <f aca="false">IF(AND(C9&lt;&gt;"",D9&lt;&gt;""),C9*D9,"")</f>
        <v>3</v>
      </c>
      <c r="F9" s="36" t="str">
        <f aca="false">IF(E9="","",IF(E9&gt;=6,"Tinggi",IF(E9&gt;=3,"Sedang","Rendah")))</f>
        <v>Sedang</v>
      </c>
      <c r="G9" s="12" t="s">
        <v>314</v>
      </c>
      <c r="H9" s="15"/>
      <c r="I9" s="14" t="s">
        <v>163</v>
      </c>
    </row>
    <row r="10" customFormat="false" ht="15" hidden="false" customHeight="false" outlineLevel="0" collapsed="false">
      <c r="A10" s="10" t="n">
        <v>6</v>
      </c>
      <c r="B10" s="12" t="s">
        <v>315</v>
      </c>
      <c r="C10" s="22" t="n">
        <v>2</v>
      </c>
      <c r="D10" s="22" t="n">
        <v>2</v>
      </c>
      <c r="E10" s="10" t="n">
        <f aca="false">IF(AND(C10&lt;&gt;"",D10&lt;&gt;""),C10*D10,"")</f>
        <v>4</v>
      </c>
      <c r="F10" s="36" t="str">
        <f aca="false">IF(E10="","",IF(E10&gt;=6,"Tinggi",IF(E10&gt;=3,"Sedang","Rendah")))</f>
        <v>Sedang</v>
      </c>
      <c r="G10" s="12" t="s">
        <v>316</v>
      </c>
      <c r="H10" s="15"/>
      <c r="I10" s="14" t="s">
        <v>163</v>
      </c>
    </row>
    <row r="11" customFormat="false" ht="15" hidden="false" customHeight="false" outlineLevel="0" collapsed="false">
      <c r="A11" s="10" t="n">
        <v>7</v>
      </c>
      <c r="B11" s="12" t="s">
        <v>317</v>
      </c>
      <c r="C11" s="22" t="n">
        <v>1</v>
      </c>
      <c r="D11" s="22" t="n">
        <v>3</v>
      </c>
      <c r="E11" s="10" t="n">
        <f aca="false">IF(AND(C11&lt;&gt;"",D11&lt;&gt;""),C11*D11,"")</f>
        <v>3</v>
      </c>
      <c r="F11" s="36" t="str">
        <f aca="false">IF(E11="","",IF(E11&gt;=6,"Tinggi",IF(E11&gt;=3,"Sedang","Rendah")))</f>
        <v>Sedang</v>
      </c>
      <c r="G11" s="12" t="s">
        <v>318</v>
      </c>
      <c r="H11" s="15"/>
      <c r="I11" s="14" t="s">
        <v>163</v>
      </c>
    </row>
    <row r="12" customFormat="false" ht="15" hidden="false" customHeight="false" outlineLevel="0" collapsed="false">
      <c r="A12" s="10" t="n">
        <v>8</v>
      </c>
      <c r="B12" s="12" t="s">
        <v>319</v>
      </c>
      <c r="C12" s="22" t="n">
        <v>1</v>
      </c>
      <c r="D12" s="22" t="n">
        <v>3</v>
      </c>
      <c r="E12" s="10" t="n">
        <f aca="false">IF(AND(C12&lt;&gt;"",D12&lt;&gt;""),C12*D12,"")</f>
        <v>3</v>
      </c>
      <c r="F12" s="36" t="str">
        <f aca="false">IF(E12="","",IF(E12&gt;=6,"Tinggi",IF(E12&gt;=3,"Sedang","Rendah")))</f>
        <v>Sedang</v>
      </c>
      <c r="G12" s="12" t="s">
        <v>320</v>
      </c>
      <c r="H12" s="15"/>
      <c r="I12" s="14" t="s">
        <v>163</v>
      </c>
    </row>
    <row r="13" customFormat="false" ht="15" hidden="false" customHeight="false" outlineLevel="0" collapsed="false">
      <c r="A13" s="10" t="n">
        <v>9</v>
      </c>
      <c r="B13" s="12" t="s">
        <v>321</v>
      </c>
      <c r="C13" s="22" t="n">
        <v>1</v>
      </c>
      <c r="D13" s="22" t="n">
        <v>3</v>
      </c>
      <c r="E13" s="10" t="n">
        <f aca="false">IF(AND(C13&lt;&gt;"",D13&lt;&gt;""),C13*D13,"")</f>
        <v>3</v>
      </c>
      <c r="F13" s="36" t="str">
        <f aca="false">IF(E13="","",IF(E13&gt;=6,"Tinggi",IF(E13&gt;=3,"Sedang","Rendah")))</f>
        <v>Sedang</v>
      </c>
      <c r="G13" s="12" t="s">
        <v>322</v>
      </c>
      <c r="H13" s="15"/>
      <c r="I13" s="14" t="s">
        <v>163</v>
      </c>
    </row>
    <row r="14" customFormat="false" ht="15" hidden="false" customHeight="false" outlineLevel="0" collapsed="false">
      <c r="A14" s="10" t="n">
        <v>10</v>
      </c>
      <c r="B14" s="15"/>
      <c r="C14" s="14"/>
      <c r="D14" s="14"/>
      <c r="E14" s="10" t="str">
        <f aca="false">IF(AND(C14&lt;&gt;"",D14&lt;&gt;""),C14*D14,"")</f>
        <v/>
      </c>
      <c r="F14" s="36" t="str">
        <f aca="false">IF(E14="","",IF(E14&gt;=6,"Tinggi",IF(E14&gt;=3,"Sedang","Rendah")))</f>
        <v/>
      </c>
      <c r="G14" s="15"/>
      <c r="H14" s="15"/>
      <c r="I14" s="14"/>
    </row>
    <row r="15" customFormat="false" ht="15" hidden="false" customHeight="false" outlineLevel="0" collapsed="false">
      <c r="A15" s="10" t="n">
        <v>11</v>
      </c>
      <c r="B15" s="15"/>
      <c r="C15" s="14"/>
      <c r="D15" s="14"/>
      <c r="E15" s="10" t="str">
        <f aca="false">IF(AND(C15&lt;&gt;"",D15&lt;&gt;""),C15*D15,"")</f>
        <v/>
      </c>
      <c r="F15" s="36" t="str">
        <f aca="false">IF(E15="","",IF(E15&gt;=6,"Tinggi",IF(E15&gt;=3,"Sedang","Rendah")))</f>
        <v/>
      </c>
      <c r="G15" s="15"/>
      <c r="H15" s="15"/>
      <c r="I15" s="14"/>
    </row>
    <row r="16" customFormat="false" ht="15" hidden="false" customHeight="false" outlineLevel="0" collapsed="false">
      <c r="A16" s="10" t="n">
        <v>12</v>
      </c>
      <c r="B16" s="15"/>
      <c r="C16" s="14"/>
      <c r="D16" s="14"/>
      <c r="E16" s="10" t="str">
        <f aca="false">IF(AND(C16&lt;&gt;"",D16&lt;&gt;""),C16*D16,"")</f>
        <v/>
      </c>
      <c r="F16" s="36" t="str">
        <f aca="false">IF(E16="","",IF(E16&gt;=6,"Tinggi",IF(E16&gt;=3,"Sedang","Rendah")))</f>
        <v/>
      </c>
      <c r="G16" s="15"/>
      <c r="H16" s="15"/>
      <c r="I16" s="14"/>
    </row>
  </sheetData>
  <conditionalFormatting sqref="F5:F16">
    <cfRule type="cellIs" priority="2" operator="equal" aboveAverage="0" equalAverage="0" bottom="0" percent="0" rank="0" text="" dxfId="2">
      <formula>"Tinggi"</formula>
    </cfRule>
    <cfRule type="cellIs" priority="3" operator="equal" aboveAverage="0" equalAverage="0" bottom="0" percent="0" rank="0" text="" dxfId="1">
      <formula>"Sedang"</formula>
    </cfRule>
    <cfRule type="cellIs" priority="4" operator="equal" aboveAverage="0" equalAverage="0" bottom="0" percent="0" rank="0" text="" dxfId="0">
      <formula>"Rendah"</formula>
    </cfRule>
  </conditionalFormatting>
  <dataValidations count="2">
    <dataValidation allowBlank="true" errorStyle="stop" operator="between" showDropDown="false" showErrorMessage="false" showInputMessage="false" sqref="C5:D16" type="list">
      <formula1>"1,2,3"</formula1>
      <formula2>0</formula2>
    </dataValidation>
    <dataValidation allowBlank="true" errorStyle="stop" operator="between" showDropDown="false" showErrorMessage="false" showInputMessage="false" sqref="I5:I16" type="list">
      <formula1>"Belum,Berjalan,Selesai"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4"/>
    <col collapsed="false" customWidth="true" hidden="false" outlineLevel="0" max="3" min="3" style="0" width="14"/>
    <col collapsed="false" customWidth="true" hidden="false" outlineLevel="0" max="5" min="4" style="0" width="12"/>
    <col collapsed="false" customWidth="true" hidden="false" outlineLevel="0" max="6" min="6" style="0" width="14"/>
    <col collapsed="false" customWidth="true" hidden="false" outlineLevel="0" max="7" min="7" style="0" width="30"/>
  </cols>
  <sheetData>
    <row r="1" customFormat="false" ht="17.35" hidden="false" customHeight="false" outlineLevel="0" collapsed="false">
      <c r="A1" s="1" t="s">
        <v>323</v>
      </c>
    </row>
    <row r="2" customFormat="false" ht="15" hidden="false" customHeight="false" outlineLevel="0" collapsed="false">
      <c r="A2" s="2" t="s">
        <v>324</v>
      </c>
    </row>
    <row r="4" customFormat="false" ht="30" hidden="false" customHeight="true" outlineLevel="0" collapsed="false">
      <c r="A4" s="9" t="s">
        <v>32</v>
      </c>
      <c r="B4" s="9" t="s">
        <v>325</v>
      </c>
      <c r="C4" s="9" t="s">
        <v>187</v>
      </c>
      <c r="D4" s="9" t="s">
        <v>326</v>
      </c>
      <c r="E4" s="9" t="s">
        <v>327</v>
      </c>
      <c r="F4" s="9" t="s">
        <v>328</v>
      </c>
      <c r="G4" s="9" t="s">
        <v>329</v>
      </c>
    </row>
    <row r="5" customFormat="false" ht="15" hidden="false" customHeight="false" outlineLevel="0" collapsed="false">
      <c r="A5" s="10" t="n">
        <v>1</v>
      </c>
      <c r="B5" s="12" t="s">
        <v>330</v>
      </c>
      <c r="C5" s="22" t="s">
        <v>201</v>
      </c>
      <c r="D5" s="22" t="n">
        <v>100</v>
      </c>
      <c r="E5" s="14"/>
      <c r="F5" s="37" t="str">
        <f aca="false">IF(OR(E5="",D5=0),"",E5/D5)</f>
        <v/>
      </c>
      <c r="G5" s="12" t="s">
        <v>331</v>
      </c>
    </row>
    <row r="6" customFormat="false" ht="15" hidden="false" customHeight="false" outlineLevel="0" collapsed="false">
      <c r="A6" s="10" t="n">
        <v>2</v>
      </c>
      <c r="B6" s="12" t="s">
        <v>332</v>
      </c>
      <c r="C6" s="22" t="s">
        <v>333</v>
      </c>
      <c r="D6" s="22" t="n">
        <v>90</v>
      </c>
      <c r="E6" s="14"/>
      <c r="F6" s="37" t="str">
        <f aca="false">IF(OR(E6="",D6=0),"",E6/D6)</f>
        <v/>
      </c>
      <c r="G6" s="12" t="s">
        <v>334</v>
      </c>
    </row>
    <row r="7" customFormat="false" ht="15" hidden="false" customHeight="false" outlineLevel="0" collapsed="false">
      <c r="A7" s="10" t="n">
        <v>3</v>
      </c>
      <c r="B7" s="12" t="s">
        <v>335</v>
      </c>
      <c r="C7" s="22" t="s">
        <v>336</v>
      </c>
      <c r="D7" s="22" t="n">
        <v>4.2</v>
      </c>
      <c r="E7" s="14"/>
      <c r="F7" s="37" t="str">
        <f aca="false">IF(OR(E7="",D7=0),"",E7/D7)</f>
        <v/>
      </c>
      <c r="G7" s="12" t="s">
        <v>337</v>
      </c>
    </row>
    <row r="8" customFormat="false" ht="15" hidden="false" customHeight="false" outlineLevel="0" collapsed="false">
      <c r="A8" s="10" t="n">
        <v>4</v>
      </c>
      <c r="B8" s="12" t="s">
        <v>338</v>
      </c>
      <c r="C8" s="22" t="s">
        <v>333</v>
      </c>
      <c r="D8" s="22" t="n">
        <v>20</v>
      </c>
      <c r="E8" s="14"/>
      <c r="F8" s="37" t="str">
        <f aca="false">IF(OR(E8="",D8=0),"",E8/D8)</f>
        <v/>
      </c>
      <c r="G8" s="12" t="s">
        <v>339</v>
      </c>
    </row>
    <row r="9" customFormat="false" ht="15" hidden="false" customHeight="false" outlineLevel="0" collapsed="false">
      <c r="A9" s="10" t="n">
        <v>5</v>
      </c>
      <c r="B9" s="12" t="s">
        <v>340</v>
      </c>
      <c r="C9" s="22" t="s">
        <v>341</v>
      </c>
      <c r="D9" s="22" t="n">
        <v>15</v>
      </c>
      <c r="E9" s="14"/>
      <c r="F9" s="37" t="str">
        <f aca="false">IF(OR(E9="",D9=0),"",E9/D9)</f>
        <v/>
      </c>
      <c r="G9" s="12" t="s">
        <v>342</v>
      </c>
    </row>
    <row r="10" customFormat="false" ht="15" hidden="false" customHeight="false" outlineLevel="0" collapsed="false">
      <c r="A10" s="10" t="n">
        <v>6</v>
      </c>
      <c r="B10" s="12" t="s">
        <v>343</v>
      </c>
      <c r="C10" s="22" t="s">
        <v>333</v>
      </c>
      <c r="D10" s="22" t="n">
        <v>100</v>
      </c>
      <c r="E10" s="14"/>
      <c r="F10" s="37" t="str">
        <f aca="false">IF(OR(E10="",D10=0),"",E10/D10)</f>
        <v/>
      </c>
      <c r="G10" s="12" t="s">
        <v>344</v>
      </c>
    </row>
    <row r="11" customFormat="false" ht="15" hidden="false" customHeight="false" outlineLevel="0" collapsed="false">
      <c r="B11" s="31" t="s">
        <v>345</v>
      </c>
    </row>
    <row r="13" customFormat="false" ht="15" hidden="false" customHeight="false" outlineLevel="0" collapsed="false">
      <c r="A13" s="26"/>
      <c r="B13" s="3" t="s">
        <v>346</v>
      </c>
      <c r="C13" s="26"/>
      <c r="D13" s="26"/>
      <c r="E13" s="26"/>
      <c r="F13" s="26"/>
      <c r="G13" s="26"/>
    </row>
    <row r="14" customFormat="false" ht="15" hidden="false" customHeight="true" outlineLevel="0" collapsed="false">
      <c r="A14" s="38" t="n">
        <v>1</v>
      </c>
      <c r="B14" s="39" t="s">
        <v>347</v>
      </c>
      <c r="C14" s="39"/>
      <c r="D14" s="39"/>
      <c r="E14" s="39"/>
      <c r="F14" s="39"/>
      <c r="G14" s="39"/>
    </row>
    <row r="15" customFormat="false" ht="15" hidden="false" customHeight="true" outlineLevel="0" collapsed="false">
      <c r="A15" s="38" t="n">
        <v>2</v>
      </c>
      <c r="B15" s="39" t="s">
        <v>348</v>
      </c>
      <c r="C15" s="39"/>
      <c r="D15" s="39"/>
      <c r="E15" s="39"/>
      <c r="F15" s="39"/>
      <c r="G15" s="39"/>
    </row>
    <row r="16" customFormat="false" ht="15" hidden="false" customHeight="true" outlineLevel="0" collapsed="false">
      <c r="A16" s="38" t="n">
        <v>3</v>
      </c>
      <c r="B16" s="39" t="s">
        <v>349</v>
      </c>
      <c r="C16" s="39"/>
      <c r="D16" s="39"/>
      <c r="E16" s="39"/>
      <c r="F16" s="39"/>
      <c r="G16" s="39"/>
    </row>
    <row r="17" customFormat="false" ht="15" hidden="false" customHeight="true" outlineLevel="0" collapsed="false">
      <c r="A17" s="38" t="n">
        <v>4</v>
      </c>
      <c r="B17" s="39" t="s">
        <v>350</v>
      </c>
      <c r="C17" s="39"/>
      <c r="D17" s="39"/>
      <c r="E17" s="39"/>
      <c r="F17" s="39"/>
      <c r="G17" s="39"/>
    </row>
    <row r="18" customFormat="false" ht="15" hidden="false" customHeight="true" outlineLevel="0" collapsed="false">
      <c r="A18" s="38" t="n">
        <v>5</v>
      </c>
      <c r="B18" s="39" t="s">
        <v>351</v>
      </c>
      <c r="C18" s="39"/>
      <c r="D18" s="39"/>
      <c r="E18" s="39"/>
      <c r="F18" s="39"/>
      <c r="G18" s="39"/>
    </row>
    <row r="19" customFormat="false" ht="15" hidden="false" customHeight="true" outlineLevel="0" collapsed="false">
      <c r="A19" s="38" t="n">
        <v>6</v>
      </c>
      <c r="B19" s="39" t="s">
        <v>352</v>
      </c>
      <c r="C19" s="39"/>
      <c r="D19" s="39"/>
      <c r="E19" s="39"/>
      <c r="F19" s="39"/>
      <c r="G19" s="39"/>
    </row>
    <row r="20" customFormat="false" ht="15" hidden="false" customHeight="true" outlineLevel="0" collapsed="false">
      <c r="A20" s="38" t="n">
        <v>7</v>
      </c>
      <c r="B20" s="39" t="s">
        <v>353</v>
      </c>
      <c r="C20" s="39"/>
      <c r="D20" s="39"/>
      <c r="E20" s="39"/>
      <c r="F20" s="39"/>
      <c r="G20" s="39"/>
    </row>
    <row r="21" customFormat="false" ht="15" hidden="false" customHeight="true" outlineLevel="0" collapsed="false">
      <c r="A21" s="38" t="n">
        <v>8</v>
      </c>
      <c r="B21" s="39" t="s">
        <v>354</v>
      </c>
      <c r="C21" s="39"/>
      <c r="D21" s="39"/>
      <c r="E21" s="39"/>
      <c r="F21" s="39"/>
      <c r="G21" s="39"/>
    </row>
    <row r="22" customFormat="false" ht="15" hidden="false" customHeight="true" outlineLevel="0" collapsed="false">
      <c r="A22" s="38" t="n">
        <v>9</v>
      </c>
      <c r="B22" s="39" t="s">
        <v>355</v>
      </c>
      <c r="C22" s="39"/>
      <c r="D22" s="39"/>
      <c r="E22" s="39"/>
      <c r="F22" s="39"/>
      <c r="G22" s="39"/>
    </row>
  </sheetData>
  <mergeCells count="9"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2026-09-29T17:05:32Z</dcterms:created>
  <dc:creator>openpyxl</dc:creator>
  <dc:description/>
  <dc:language>en-US</dc:language>
  <cp:lastModifiedBy/>
  <dcterms:modified xsi:type="dcterms:W3CDTF">2026-09-29T17:05:32Z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